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inance\Appropriation Accounts\2020 Appropriation Account\Fixed assets\"/>
    </mc:Choice>
  </mc:AlternateContent>
  <bookViews>
    <workbookView xWindow="0" yWindow="0" windowWidth="28800" windowHeight="12330" activeTab="1"/>
  </bookViews>
  <sheets>
    <sheet name="F&amp;F 2020" sheetId="3" r:id="rId1"/>
    <sheet name="ICT 2020" sheetId="4" r:id="rId2"/>
  </sheets>
  <definedNames>
    <definedName name="_xlnm._FilterDatabase" localSheetId="1" hidden="1">'ICT 2020'!$A$1:$N$18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3" i="4" l="1"/>
  <c r="L126" i="4"/>
  <c r="L127" i="4"/>
  <c r="L128" i="4"/>
  <c r="L129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73" i="4" l="1"/>
  <c r="L171" i="4"/>
  <c r="L17" i="4"/>
  <c r="J27" i="3" l="1"/>
  <c r="M171" i="4" l="1"/>
  <c r="K27" i="4"/>
  <c r="L27" i="4"/>
  <c r="E27" i="4"/>
  <c r="J27" i="4"/>
  <c r="K18" i="4"/>
  <c r="F187" i="4"/>
  <c r="E15" i="4"/>
  <c r="E18" i="4" s="1"/>
  <c r="J15" i="4"/>
  <c r="J18" i="4" s="1"/>
  <c r="N171" i="4" l="1"/>
  <c r="K166" i="4"/>
  <c r="K165" i="4"/>
  <c r="K164" i="4"/>
  <c r="K163" i="4"/>
  <c r="K162" i="4"/>
  <c r="K161" i="4"/>
  <c r="K160" i="4"/>
  <c r="K159" i="4"/>
  <c r="K158" i="4"/>
  <c r="K157" i="4"/>
  <c r="K156" i="4"/>
  <c r="K155" i="4"/>
  <c r="J166" i="4"/>
  <c r="J165" i="4"/>
  <c r="J164" i="4"/>
  <c r="J163" i="4"/>
  <c r="J162" i="4"/>
  <c r="J161" i="4"/>
  <c r="J160" i="4"/>
  <c r="J159" i="4"/>
  <c r="J158" i="4"/>
  <c r="J157" i="4"/>
  <c r="J156" i="4"/>
  <c r="J155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M155" i="4" l="1"/>
  <c r="E168" i="4"/>
  <c r="K168" i="4"/>
  <c r="K173" i="4" s="1"/>
  <c r="J168" i="4"/>
  <c r="J173" i="4" s="1"/>
  <c r="M161" i="4"/>
  <c r="N161" i="4" s="1"/>
  <c r="M163" i="4"/>
  <c r="N163" i="4" s="1"/>
  <c r="M158" i="4"/>
  <c r="N158" i="4" s="1"/>
  <c r="M166" i="4"/>
  <c r="N166" i="4" s="1"/>
  <c r="M159" i="4"/>
  <c r="N159" i="4" s="1"/>
  <c r="M162" i="4"/>
  <c r="N162" i="4" s="1"/>
  <c r="M157" i="4"/>
  <c r="N157" i="4" s="1"/>
  <c r="M165" i="4"/>
  <c r="N165" i="4" s="1"/>
  <c r="M156" i="4"/>
  <c r="N156" i="4" s="1"/>
  <c r="M164" i="4"/>
  <c r="N164" i="4" s="1"/>
  <c r="M160" i="4"/>
  <c r="N160" i="4" s="1"/>
  <c r="I27" i="3" l="1"/>
  <c r="I10" i="3"/>
  <c r="I25" i="3"/>
  <c r="I16" i="3"/>
  <c r="I17" i="3"/>
  <c r="I18" i="3"/>
  <c r="I19" i="3"/>
  <c r="I20" i="3"/>
  <c r="I21" i="3"/>
  <c r="I22" i="3"/>
  <c r="I23" i="3"/>
  <c r="I24" i="3"/>
  <c r="I15" i="3"/>
  <c r="I8" i="3"/>
  <c r="I3" i="3"/>
  <c r="I4" i="3"/>
  <c r="I5" i="3"/>
  <c r="I6" i="3"/>
  <c r="I7" i="3"/>
  <c r="I2" i="3"/>
  <c r="M154" i="4" l="1"/>
  <c r="N154" i="4" s="1"/>
  <c r="M153" i="4"/>
  <c r="N153" i="4" s="1"/>
  <c r="M152" i="4"/>
  <c r="N152" i="4" s="1"/>
  <c r="M151" i="4"/>
  <c r="N151" i="4" s="1"/>
  <c r="M150" i="4"/>
  <c r="N150" i="4" s="1"/>
  <c r="M149" i="4"/>
  <c r="N149" i="4" s="1"/>
  <c r="M148" i="4"/>
  <c r="N148" i="4" s="1"/>
  <c r="M146" i="4"/>
  <c r="N146" i="4" s="1"/>
  <c r="M145" i="4"/>
  <c r="N145" i="4" s="1"/>
  <c r="M144" i="4"/>
  <c r="N144" i="4" s="1"/>
  <c r="M143" i="4"/>
  <c r="N143" i="4" s="1"/>
  <c r="M142" i="4"/>
  <c r="N142" i="4" s="1"/>
  <c r="M141" i="4"/>
  <c r="N141" i="4" s="1"/>
  <c r="M140" i="4"/>
  <c r="N140" i="4" s="1"/>
  <c r="M138" i="4"/>
  <c r="N138" i="4" s="1"/>
  <c r="M128" i="4"/>
  <c r="N128" i="4" s="1"/>
  <c r="M127" i="4"/>
  <c r="N127" i="4" s="1"/>
  <c r="L18" i="4"/>
  <c r="M129" i="4"/>
  <c r="N129" i="4" s="1"/>
  <c r="M16" i="4"/>
  <c r="N16" i="4" s="1"/>
  <c r="M125" i="4"/>
  <c r="N125" i="4" s="1"/>
  <c r="M124" i="4"/>
  <c r="N124" i="4" s="1"/>
  <c r="M123" i="4"/>
  <c r="N123" i="4" s="1"/>
  <c r="M122" i="4"/>
  <c r="N122" i="4" s="1"/>
  <c r="M121" i="4"/>
  <c r="N121" i="4" s="1"/>
  <c r="M15" i="4"/>
  <c r="N15" i="4" s="1"/>
  <c r="M25" i="4"/>
  <c r="N25" i="4" s="1"/>
  <c r="M119" i="4"/>
  <c r="N119" i="4" s="1"/>
  <c r="M118" i="4"/>
  <c r="N118" i="4" s="1"/>
  <c r="M117" i="4"/>
  <c r="N117" i="4" s="1"/>
  <c r="M116" i="4"/>
  <c r="N116" i="4" s="1"/>
  <c r="M115" i="4"/>
  <c r="N115" i="4" s="1"/>
  <c r="M114" i="4"/>
  <c r="N114" i="4" s="1"/>
  <c r="M113" i="4"/>
  <c r="N113" i="4" s="1"/>
  <c r="M112" i="4"/>
  <c r="N112" i="4" s="1"/>
  <c r="M111" i="4"/>
  <c r="N111" i="4" s="1"/>
  <c r="M110" i="4"/>
  <c r="N110" i="4" s="1"/>
  <c r="M109" i="4"/>
  <c r="N109" i="4" s="1"/>
  <c r="M108" i="4"/>
  <c r="N108" i="4" s="1"/>
  <c r="M107" i="4"/>
  <c r="N107" i="4" s="1"/>
  <c r="M106" i="4"/>
  <c r="N106" i="4" s="1"/>
  <c r="M105" i="4"/>
  <c r="N105" i="4" s="1"/>
  <c r="M104" i="4"/>
  <c r="N104" i="4" s="1"/>
  <c r="M102" i="4"/>
  <c r="N102" i="4" s="1"/>
  <c r="M101" i="4"/>
  <c r="N101" i="4" s="1"/>
  <c r="M100" i="4"/>
  <c r="N100" i="4" s="1"/>
  <c r="M99" i="4"/>
  <c r="N99" i="4" s="1"/>
  <c r="M98" i="4"/>
  <c r="N98" i="4" s="1"/>
  <c r="M97" i="4"/>
  <c r="N97" i="4" s="1"/>
  <c r="M96" i="4"/>
  <c r="N96" i="4" s="1"/>
  <c r="M95" i="4"/>
  <c r="N95" i="4" s="1"/>
  <c r="M94" i="4"/>
  <c r="N94" i="4" s="1"/>
  <c r="M93" i="4"/>
  <c r="N93" i="4" s="1"/>
  <c r="M92" i="4"/>
  <c r="N92" i="4" s="1"/>
  <c r="M91" i="4"/>
  <c r="N91" i="4" s="1"/>
  <c r="M24" i="4"/>
  <c r="N24" i="4" s="1"/>
  <c r="M90" i="4"/>
  <c r="N90" i="4" s="1"/>
  <c r="M89" i="4"/>
  <c r="N89" i="4" s="1"/>
  <c r="M14" i="4"/>
  <c r="N14" i="4" s="1"/>
  <c r="M13" i="4"/>
  <c r="N13" i="4" s="1"/>
  <c r="M88" i="4"/>
  <c r="N88" i="4" s="1"/>
  <c r="M87" i="4"/>
  <c r="N87" i="4" s="1"/>
  <c r="M86" i="4"/>
  <c r="N86" i="4" s="1"/>
  <c r="M85" i="4"/>
  <c r="N85" i="4" s="1"/>
  <c r="M84" i="4"/>
  <c r="N84" i="4" s="1"/>
  <c r="M83" i="4"/>
  <c r="N83" i="4" s="1"/>
  <c r="M82" i="4"/>
  <c r="N82" i="4" s="1"/>
  <c r="M81" i="4"/>
  <c r="N81" i="4" s="1"/>
  <c r="M80" i="4"/>
  <c r="N80" i="4" s="1"/>
  <c r="M23" i="4"/>
  <c r="N23" i="4" s="1"/>
  <c r="M79" i="4"/>
  <c r="N79" i="4" s="1"/>
  <c r="M78" i="4"/>
  <c r="N78" i="4" s="1"/>
  <c r="M77" i="4"/>
  <c r="N77" i="4" s="1"/>
  <c r="M76" i="4"/>
  <c r="N76" i="4" s="1"/>
  <c r="M75" i="4"/>
  <c r="N75" i="4" s="1"/>
  <c r="M74" i="4"/>
  <c r="N74" i="4" s="1"/>
  <c r="M73" i="4"/>
  <c r="N73" i="4" s="1"/>
  <c r="M72" i="4"/>
  <c r="N72" i="4" s="1"/>
  <c r="M71" i="4"/>
  <c r="N71" i="4" s="1"/>
  <c r="M70" i="4"/>
  <c r="N70" i="4" s="1"/>
  <c r="M69" i="4"/>
  <c r="N69" i="4" s="1"/>
  <c r="M12" i="4"/>
  <c r="N12" i="4" s="1"/>
  <c r="M11" i="4"/>
  <c r="N11" i="4" s="1"/>
  <c r="M68" i="4"/>
  <c r="N68" i="4" s="1"/>
  <c r="M67" i="4"/>
  <c r="N67" i="4" s="1"/>
  <c r="M66" i="4"/>
  <c r="N66" i="4" s="1"/>
  <c r="M65" i="4"/>
  <c r="N65" i="4" s="1"/>
  <c r="M64" i="4"/>
  <c r="N64" i="4" s="1"/>
  <c r="M63" i="4"/>
  <c r="N63" i="4" s="1"/>
  <c r="M62" i="4"/>
  <c r="N62" i="4" s="1"/>
  <c r="M10" i="4"/>
  <c r="N10" i="4" s="1"/>
  <c r="M22" i="4"/>
  <c r="N22" i="4" s="1"/>
  <c r="M26" i="4"/>
  <c r="N26" i="4" s="1"/>
  <c r="M61" i="4"/>
  <c r="N61" i="4" s="1"/>
  <c r="M60" i="4"/>
  <c r="N60" i="4" s="1"/>
  <c r="M59" i="4"/>
  <c r="N59" i="4" s="1"/>
  <c r="M58" i="4"/>
  <c r="N58" i="4" s="1"/>
  <c r="M57" i="4"/>
  <c r="N57" i="4" s="1"/>
  <c r="M56" i="4"/>
  <c r="N56" i="4" s="1"/>
  <c r="M55" i="4"/>
  <c r="N55" i="4" s="1"/>
  <c r="M54" i="4"/>
  <c r="N54" i="4" s="1"/>
  <c r="M53" i="4"/>
  <c r="N53" i="4" s="1"/>
  <c r="M52" i="4"/>
  <c r="N52" i="4" s="1"/>
  <c r="M51" i="4"/>
  <c r="N51" i="4" s="1"/>
  <c r="M50" i="4"/>
  <c r="N50" i="4" s="1"/>
  <c r="M49" i="4"/>
  <c r="N49" i="4" s="1"/>
  <c r="M9" i="4"/>
  <c r="N9" i="4" s="1"/>
  <c r="M8" i="4"/>
  <c r="N8" i="4" s="1"/>
  <c r="M48" i="4"/>
  <c r="N48" i="4" s="1"/>
  <c r="M47" i="4"/>
  <c r="N47" i="4" s="1"/>
  <c r="M46" i="4"/>
  <c r="N46" i="4" s="1"/>
  <c r="M45" i="4"/>
  <c r="N45" i="4" s="1"/>
  <c r="M44" i="4"/>
  <c r="N44" i="4" s="1"/>
  <c r="M43" i="4"/>
  <c r="N43" i="4" s="1"/>
  <c r="M7" i="4"/>
  <c r="N7" i="4" s="1"/>
  <c r="M42" i="4"/>
  <c r="N42" i="4" s="1"/>
  <c r="M41" i="4"/>
  <c r="N41" i="4" s="1"/>
  <c r="M6" i="4"/>
  <c r="N6" i="4" s="1"/>
  <c r="M5" i="4"/>
  <c r="N5" i="4" s="1"/>
  <c r="M40" i="4"/>
  <c r="N40" i="4" s="1"/>
  <c r="M39" i="4"/>
  <c r="N39" i="4" s="1"/>
  <c r="M4" i="4"/>
  <c r="N4" i="4" s="1"/>
  <c r="M21" i="4"/>
  <c r="M3" i="4"/>
  <c r="N3" i="4" s="1"/>
  <c r="M38" i="4"/>
  <c r="N38" i="4" s="1"/>
  <c r="M2" i="4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J16" i="3"/>
  <c r="J17" i="3"/>
  <c r="J18" i="3"/>
  <c r="J19" i="3"/>
  <c r="K19" i="3" s="1"/>
  <c r="L19" i="3" s="1"/>
  <c r="J20" i="3"/>
  <c r="K20" i="3" s="1"/>
  <c r="L20" i="3" s="1"/>
  <c r="J21" i="3"/>
  <c r="K21" i="3" s="1"/>
  <c r="L21" i="3" s="1"/>
  <c r="J22" i="3"/>
  <c r="K22" i="3" s="1"/>
  <c r="L22" i="3" s="1"/>
  <c r="J23" i="3"/>
  <c r="K23" i="3" s="1"/>
  <c r="L23" i="3" s="1"/>
  <c r="J24" i="3"/>
  <c r="J15" i="3"/>
  <c r="J3" i="3"/>
  <c r="J4" i="3"/>
  <c r="J5" i="3"/>
  <c r="J8" i="3" s="1"/>
  <c r="J10" i="3" s="1"/>
  <c r="J6" i="3"/>
  <c r="K6" i="3" s="1"/>
  <c r="L6" i="3" s="1"/>
  <c r="J7" i="3"/>
  <c r="K7" i="3" s="1"/>
  <c r="L7" i="3" s="1"/>
  <c r="J2" i="3"/>
  <c r="H27" i="3"/>
  <c r="E27" i="3"/>
  <c r="E25" i="3"/>
  <c r="H25" i="3"/>
  <c r="H8" i="3"/>
  <c r="H10" i="3" s="1"/>
  <c r="E8" i="3"/>
  <c r="E10" i="3"/>
  <c r="K4" i="3"/>
  <c r="L4" i="3" s="1"/>
  <c r="K18" i="3"/>
  <c r="L18" i="3" s="1"/>
  <c r="K17" i="3"/>
  <c r="L17" i="3" s="1"/>
  <c r="K24" i="3"/>
  <c r="L24" i="3" s="1"/>
  <c r="K5" i="3"/>
  <c r="L5" i="3" s="1"/>
  <c r="K3" i="3"/>
  <c r="L3" i="3" s="1"/>
  <c r="K16" i="3"/>
  <c r="L16" i="3" s="1"/>
  <c r="N2" i="4" l="1"/>
  <c r="N18" i="4" s="1"/>
  <c r="N173" i="4" s="1"/>
  <c r="M27" i="4"/>
  <c r="M126" i="4"/>
  <c r="N126" i="4" s="1"/>
  <c r="N155" i="4"/>
  <c r="N21" i="4"/>
  <c r="N27" i="4" s="1"/>
  <c r="M167" i="4"/>
  <c r="M103" i="4"/>
  <c r="N103" i="4" s="1"/>
  <c r="M30" i="4"/>
  <c r="M120" i="4"/>
  <c r="N120" i="4" s="1"/>
  <c r="M17" i="4"/>
  <c r="N17" i="4" s="1"/>
  <c r="M139" i="4"/>
  <c r="N139" i="4" s="1"/>
  <c r="M147" i="4"/>
  <c r="N147" i="4" s="1"/>
  <c r="J25" i="3"/>
  <c r="K15" i="3"/>
  <c r="K25" i="3" s="1"/>
  <c r="K2" i="3"/>
  <c r="L2" i="3" s="1"/>
  <c r="K8" i="3"/>
  <c r="K10" i="3" s="1"/>
  <c r="M168" i="4" l="1"/>
  <c r="M18" i="4"/>
  <c r="M173" i="4" s="1"/>
  <c r="N167" i="4"/>
  <c r="N30" i="4"/>
  <c r="N168" i="4" s="1"/>
  <c r="L15" i="3"/>
  <c r="K27" i="3"/>
  <c r="L8" i="3" l="1"/>
  <c r="L10" i="3" s="1"/>
  <c r="L25" i="3"/>
  <c r="L27" i="3" l="1"/>
</calcChain>
</file>

<file path=xl/sharedStrings.xml><?xml version="1.0" encoding="utf-8"?>
<sst xmlns="http://schemas.openxmlformats.org/spreadsheetml/2006/main" count="983" uniqueCount="374">
  <si>
    <t>Asset Number</t>
  </si>
  <si>
    <t>Description</t>
  </si>
  <si>
    <t>Date Placed in Service</t>
  </si>
  <si>
    <t>Cost</t>
  </si>
  <si>
    <t>Asset Category</t>
  </si>
  <si>
    <t>Asset Sub-category</t>
  </si>
  <si>
    <t>FFA1347</t>
  </si>
  <si>
    <t>DOUBLE DOOR UNIT WITH HALF WARDROBE</t>
  </si>
  <si>
    <t>01-JAN-2012</t>
  </si>
  <si>
    <t>FIXTURES FURNITURE AND FITTINGS</t>
  </si>
  <si>
    <t>STORAGE</t>
  </si>
  <si>
    <t>FFA1348</t>
  </si>
  <si>
    <t>DOUBLE DOOR STORAGE UNIT AND SHEVLES</t>
  </si>
  <si>
    <t>FFA1349</t>
  </si>
  <si>
    <t>ZZ0002</t>
  </si>
  <si>
    <t>FIT OUT COSTS</t>
  </si>
  <si>
    <t>01-JAN-2015</t>
  </si>
  <si>
    <t>ZZ0019</t>
  </si>
  <si>
    <t>2250 x 1500 EXECUTIVE MEETING ROOM TABLE</t>
  </si>
  <si>
    <t>TABLE</t>
  </si>
  <si>
    <t>ZZ0034</t>
  </si>
  <si>
    <t>CAGES FINGLAS</t>
  </si>
  <si>
    <t>01-JAN-2016</t>
  </si>
  <si>
    <t>ZZ0035</t>
  </si>
  <si>
    <t>SHELVING FINGLAS</t>
  </si>
  <si>
    <t>ZZ0026</t>
  </si>
  <si>
    <t>2 PERSON MANAGER WORKSTATION</t>
  </si>
  <si>
    <t>WORKSTATION</t>
  </si>
  <si>
    <t>ZZ0027</t>
  </si>
  <si>
    <t>3 PERSON WORKSTATION</t>
  </si>
  <si>
    <t>ZZ0028</t>
  </si>
  <si>
    <t>4 PERSON MANAGER WORKSTATION HIGH SCREEN AND TOP BOX</t>
  </si>
  <si>
    <t>ZZ0029</t>
  </si>
  <si>
    <t>4 PERSON WORKSTATION WITH MODESTY PANELS</t>
  </si>
  <si>
    <t>ZZ0030</t>
  </si>
  <si>
    <t>4 PESRON WORKSTATION</t>
  </si>
  <si>
    <t>ZZ0031</t>
  </si>
  <si>
    <t>6 PERSON WORKSTSTION</t>
  </si>
  <si>
    <t>ZZ0032</t>
  </si>
  <si>
    <t>6 PERSON WORKSTATION NO MODESTY PANEL</t>
  </si>
  <si>
    <t>Total</t>
  </si>
  <si>
    <t>MANAGER WORKSTATION</t>
  </si>
  <si>
    <t>Date placed in Service</t>
  </si>
  <si>
    <t>Asset Subcategory</t>
  </si>
  <si>
    <t>Original Invoice number</t>
  </si>
  <si>
    <t>Serial Number</t>
  </si>
  <si>
    <t>Depreciation for the year</t>
  </si>
  <si>
    <t>Diskette36(12)</t>
  </si>
  <si>
    <t>ACCESS ACCOUNTS</t>
  </si>
  <si>
    <t>01-JAN-1996</t>
  </si>
  <si>
    <t>OFFICE EQUIPMENT</t>
  </si>
  <si>
    <t>SOFTWARE</t>
  </si>
  <si>
    <t>96/28</t>
  </si>
  <si>
    <t>CD 25</t>
  </si>
  <si>
    <t>Lotus Notes</t>
  </si>
  <si>
    <t>96/20</t>
  </si>
  <si>
    <t>A1063</t>
  </si>
  <si>
    <t>Fastback MK2</t>
  </si>
  <si>
    <t>01-JAN-1997</t>
  </si>
  <si>
    <t>BINDING MACHINE</t>
  </si>
  <si>
    <t>97/20</t>
  </si>
  <si>
    <t>E 20367</t>
  </si>
  <si>
    <t>CD 104</t>
  </si>
  <si>
    <t>EUROPAY</t>
  </si>
  <si>
    <t>01-JAN-1999</t>
  </si>
  <si>
    <t>00/09</t>
  </si>
  <si>
    <t>ZZ0039</t>
  </si>
  <si>
    <t>DISPLAY STAND POP UP</t>
  </si>
  <si>
    <t>01-JAN-2001</t>
  </si>
  <si>
    <t>DISPLAY STAND</t>
  </si>
  <si>
    <t>01/17</t>
  </si>
  <si>
    <t>ZZ0359</t>
  </si>
  <si>
    <t>McAfee Total Virus Defence</t>
  </si>
  <si>
    <t>01/15</t>
  </si>
  <si>
    <t>CD 88</t>
  </si>
  <si>
    <t>Zyimage</t>
  </si>
  <si>
    <t>01-JAN-2002</t>
  </si>
  <si>
    <t>02/20</t>
  </si>
  <si>
    <t>CD 85</t>
  </si>
  <si>
    <t>COMMVAULT GALAXY</t>
  </si>
  <si>
    <t>01-JAN-2003</t>
  </si>
  <si>
    <t>03/19</t>
  </si>
  <si>
    <t>ZZ0652</t>
  </si>
  <si>
    <t>Flexi Clock tsm System</t>
  </si>
  <si>
    <t>Flexitime System</t>
  </si>
  <si>
    <t>03/22</t>
  </si>
  <si>
    <t>ZZ0183</t>
  </si>
  <si>
    <t>TeamMate</t>
  </si>
  <si>
    <t>01-JAN-2004</t>
  </si>
  <si>
    <t>04/20</t>
  </si>
  <si>
    <t>ZZ0646</t>
  </si>
  <si>
    <t>RSA Secure</t>
  </si>
  <si>
    <t>01-JAN-2005</t>
  </si>
  <si>
    <t>05/17</t>
  </si>
  <si>
    <t>ZZ0651</t>
  </si>
  <si>
    <t>05/23</t>
  </si>
  <si>
    <t>ZZ0338</t>
  </si>
  <si>
    <t>01-JAN-2007</t>
  </si>
  <si>
    <t>07/14</t>
  </si>
  <si>
    <t>A1119</t>
  </si>
  <si>
    <t>COIL BINDER</t>
  </si>
  <si>
    <t>01-JAN-2008</t>
  </si>
  <si>
    <t>08/16</t>
  </si>
  <si>
    <t>ZZ0335</t>
  </si>
  <si>
    <t>CITRIX</t>
  </si>
  <si>
    <t>01-JAN-2009</t>
  </si>
  <si>
    <t>09/06</t>
  </si>
  <si>
    <t>ZZ0336</t>
  </si>
  <si>
    <t>09/07</t>
  </si>
  <si>
    <t>ZZ0105</t>
  </si>
  <si>
    <t>CITRIX ACCESS GATEWAY</t>
  </si>
  <si>
    <t>ZZ0106</t>
  </si>
  <si>
    <t>ZZ0349</t>
  </si>
  <si>
    <t>IDEA</t>
  </si>
  <si>
    <t>09/12</t>
  </si>
  <si>
    <t>ZZ0080</t>
  </si>
  <si>
    <t>CISCO 3560G 24PS</t>
  </si>
  <si>
    <t>01-JAN-2010</t>
  </si>
  <si>
    <t>SWITCH</t>
  </si>
  <si>
    <t>10/01</t>
  </si>
  <si>
    <t>ZZ0081</t>
  </si>
  <si>
    <t>CISCO 3560G 48 PS</t>
  </si>
  <si>
    <t>10/03</t>
  </si>
  <si>
    <t>ZZ0082</t>
  </si>
  <si>
    <t>ZZ0083</t>
  </si>
  <si>
    <t>10/04</t>
  </si>
  <si>
    <t>ZZ0084</t>
  </si>
  <si>
    <t>A1333</t>
  </si>
  <si>
    <t>DELL MD 1200</t>
  </si>
  <si>
    <t>SERVER</t>
  </si>
  <si>
    <t>11/13</t>
  </si>
  <si>
    <t>A1332</t>
  </si>
  <si>
    <t>DELL MD 3200I</t>
  </si>
  <si>
    <t>A1331</t>
  </si>
  <si>
    <t>A1335</t>
  </si>
  <si>
    <t>DELL POWERCONNECT 6248</t>
  </si>
  <si>
    <t>A1337</t>
  </si>
  <si>
    <t>A1334</t>
  </si>
  <si>
    <t>DELL POWEREDGE R710</t>
  </si>
  <si>
    <t>ZZ0114</t>
  </si>
  <si>
    <t>ZZ0115</t>
  </si>
  <si>
    <t>A1265</t>
  </si>
  <si>
    <t>EVOLISPEBBLE 4</t>
  </si>
  <si>
    <t>PRINTER</t>
  </si>
  <si>
    <t>10/12</t>
  </si>
  <si>
    <t>A1267</t>
  </si>
  <si>
    <t>Fujitsu Fi 6240  Scanner</t>
  </si>
  <si>
    <t>SCANNER</t>
  </si>
  <si>
    <t>10/14</t>
  </si>
  <si>
    <t>ZZ0126</t>
  </si>
  <si>
    <t>Barcode Scanner</t>
  </si>
  <si>
    <t>10/16</t>
  </si>
  <si>
    <t>ZZ0127</t>
  </si>
  <si>
    <t>ZZ0128</t>
  </si>
  <si>
    <t>ZZ0138</t>
  </si>
  <si>
    <t>MD3000I</t>
  </si>
  <si>
    <t>10/11</t>
  </si>
  <si>
    <t>ZZ0139</t>
  </si>
  <si>
    <t>ZZ0163</t>
  </si>
  <si>
    <t>Microsoft Office</t>
  </si>
  <si>
    <t>11/10</t>
  </si>
  <si>
    <t>ZZ0164</t>
  </si>
  <si>
    <t>ZZ0166</t>
  </si>
  <si>
    <t>SQL 2008 CALS</t>
  </si>
  <si>
    <t>11/14</t>
  </si>
  <si>
    <t>ZZ0167</t>
  </si>
  <si>
    <t>SQL Server Enterprise 2008 R2</t>
  </si>
  <si>
    <t>ZZ0176</t>
  </si>
  <si>
    <t>Windows Server 2008 R2 CALs</t>
  </si>
  <si>
    <t>Network</t>
  </si>
  <si>
    <t>A1257</t>
  </si>
  <si>
    <t>01-JAN-2011</t>
  </si>
  <si>
    <t>11/02</t>
  </si>
  <si>
    <t>A1258</t>
  </si>
  <si>
    <t>A1259</t>
  </si>
  <si>
    <t>ZZ0102</t>
  </si>
  <si>
    <t>CISCO CATALYST 3560</t>
  </si>
  <si>
    <t>12/06</t>
  </si>
  <si>
    <t>ZZ0116</t>
  </si>
  <si>
    <t>11/19</t>
  </si>
  <si>
    <t>ZZ0109</t>
  </si>
  <si>
    <t>12/04</t>
  </si>
  <si>
    <t>ZZ0110</t>
  </si>
  <si>
    <t>ZZ0111</t>
  </si>
  <si>
    <t>ZZ0112</t>
  </si>
  <si>
    <t>ZZ0113</t>
  </si>
  <si>
    <t>ZZ0117</t>
  </si>
  <si>
    <t>ZZ0118</t>
  </si>
  <si>
    <t>ZZ0119</t>
  </si>
  <si>
    <t>ZZ0120</t>
  </si>
  <si>
    <t>13/03</t>
  </si>
  <si>
    <t>Poweredge R 520</t>
  </si>
  <si>
    <t>01-JAN-2013</t>
  </si>
  <si>
    <t>13/07</t>
  </si>
  <si>
    <t>Windows Server2012</t>
  </si>
  <si>
    <t>13/06</t>
  </si>
  <si>
    <t>Adobe Acrobat Professional Micromail</t>
  </si>
  <si>
    <t>13/09</t>
  </si>
  <si>
    <t>Doubletake Micromail</t>
  </si>
  <si>
    <t>13/08</t>
  </si>
  <si>
    <t>Windows Micromail</t>
  </si>
  <si>
    <t>Windows Server 2008 Micromail</t>
  </si>
  <si>
    <t>ZZ0121</t>
  </si>
  <si>
    <t>ECOM</t>
  </si>
  <si>
    <t>01-JAN-2014</t>
  </si>
  <si>
    <t>14/07</t>
  </si>
  <si>
    <t>ZZ0122</t>
  </si>
  <si>
    <t>ZZ0123</t>
  </si>
  <si>
    <t>A1473</t>
  </si>
  <si>
    <t>14/01</t>
  </si>
  <si>
    <t>A1474</t>
  </si>
  <si>
    <t>A1476</t>
  </si>
  <si>
    <t>A1475</t>
  </si>
  <si>
    <t>A1477</t>
  </si>
  <si>
    <t>A1480</t>
  </si>
  <si>
    <t>A1481</t>
  </si>
  <si>
    <t>A1478</t>
  </si>
  <si>
    <t>A1479</t>
  </si>
  <si>
    <t>ZZ0132</t>
  </si>
  <si>
    <t>IT FORCE Software</t>
  </si>
  <si>
    <t xml:space="preserve">SOFTWARE </t>
  </si>
  <si>
    <t>14/04</t>
  </si>
  <si>
    <t>A1482</t>
  </si>
  <si>
    <t>14/02</t>
  </si>
  <si>
    <t>A1483</t>
  </si>
  <si>
    <t>A1490</t>
  </si>
  <si>
    <t>A1491</t>
  </si>
  <si>
    <t>A1488</t>
  </si>
  <si>
    <t>A1489</t>
  </si>
  <si>
    <t>A1484</t>
  </si>
  <si>
    <t>A1485</t>
  </si>
  <si>
    <t>A1486</t>
  </si>
  <si>
    <t>A1487</t>
  </si>
  <si>
    <t>ZZ0076</t>
  </si>
  <si>
    <t>CISCO 2960-X</t>
  </si>
  <si>
    <t>15/04</t>
  </si>
  <si>
    <t>ZZ0077</t>
  </si>
  <si>
    <t>ZZ0078</t>
  </si>
  <si>
    <t>ZZ0079</t>
  </si>
  <si>
    <t>ZZ0085</t>
  </si>
  <si>
    <t>CISCO 3850</t>
  </si>
  <si>
    <t>ZZ0086</t>
  </si>
  <si>
    <t>ZZ0087</t>
  </si>
  <si>
    <t>ZZ0088</t>
  </si>
  <si>
    <t>ZZ0089</t>
  </si>
  <si>
    <t>ZZ0090</t>
  </si>
  <si>
    <t>ZZ0091</t>
  </si>
  <si>
    <t>ZZ0092</t>
  </si>
  <si>
    <t>ZZ0093</t>
  </si>
  <si>
    <t>ZZ0094</t>
  </si>
  <si>
    <t>ZZ0095</t>
  </si>
  <si>
    <t>CISCO 3850 FIBRE SWITCH</t>
  </si>
  <si>
    <t>ZZ0096</t>
  </si>
  <si>
    <t>ZZ0097</t>
  </si>
  <si>
    <t>CISCO 3850 IP SERVICES</t>
  </si>
  <si>
    <t>ZZ0098</t>
  </si>
  <si>
    <t>ZZ0099</t>
  </si>
  <si>
    <t>CISCO ASA 5525-X</t>
  </si>
  <si>
    <t>FIREWALL</t>
  </si>
  <si>
    <t>ZZ0100</t>
  </si>
  <si>
    <t>ZZ0101</t>
  </si>
  <si>
    <t>CISCO BUSINESS EDITION PHONE SYSTEM</t>
  </si>
  <si>
    <t>PHONE SYSTEM</t>
  </si>
  <si>
    <t>15/02</t>
  </si>
  <si>
    <t>ZZ0103</t>
  </si>
  <si>
    <t>CISCO MODULES</t>
  </si>
  <si>
    <t>ZZ0124</t>
  </si>
  <si>
    <t>Flexi Clock</t>
  </si>
  <si>
    <t>FLEXI SYSTEM</t>
  </si>
  <si>
    <t>15/07</t>
  </si>
  <si>
    <t>ZZ0125</t>
  </si>
  <si>
    <t>ZZ0130</t>
  </si>
  <si>
    <t>IDEAL 4005 Cross Cut Shredder</t>
  </si>
  <si>
    <t>SHREDDER</t>
  </si>
  <si>
    <t>15/05</t>
  </si>
  <si>
    <t>ZZ0131</t>
  </si>
  <si>
    <t>ZZ0133</t>
  </si>
  <si>
    <t>OPERATING SYSTEMS IT FORCE</t>
  </si>
  <si>
    <t>OPERATING SYSTEMS</t>
  </si>
  <si>
    <t>15/08</t>
  </si>
  <si>
    <t>ZZ0157</t>
  </si>
  <si>
    <t>WiFi System</t>
  </si>
  <si>
    <t>15/06</t>
  </si>
  <si>
    <t>ZZ0334</t>
  </si>
  <si>
    <t>AV EQUIPMENT</t>
  </si>
  <si>
    <t>INSTALLATION</t>
  </si>
  <si>
    <t>per quotation</t>
  </si>
  <si>
    <t>B1164</t>
  </si>
  <si>
    <t>DELL POWEREDGE R430</t>
  </si>
  <si>
    <t>16/243</t>
  </si>
  <si>
    <t>3PJZ3G2</t>
  </si>
  <si>
    <t>A1535</t>
  </si>
  <si>
    <t>Microsoft Surace Pro 4</t>
  </si>
  <si>
    <t>TABLET</t>
  </si>
  <si>
    <t>A1506</t>
  </si>
  <si>
    <t>A1502</t>
  </si>
  <si>
    <t>B1166</t>
  </si>
  <si>
    <t>Acer Aspire</t>
  </si>
  <si>
    <t>01-JAN-2017</t>
  </si>
  <si>
    <t>NOTEBOOK</t>
  </si>
  <si>
    <t>17/00</t>
  </si>
  <si>
    <t>NXGECEK01471312A467600</t>
  </si>
  <si>
    <t>Dell Laptop and docking station</t>
  </si>
  <si>
    <t>Switches, telephones and transceivers</t>
  </si>
  <si>
    <t>Dell Latitude Laptop</t>
  </si>
  <si>
    <t>3D1X8Y2</t>
  </si>
  <si>
    <t>Accumulated Depreciation 01/01/20</t>
  </si>
  <si>
    <t>Depreciation for the year 2020</t>
  </si>
  <si>
    <t>Accumulated Depreciation 31/12/20</t>
  </si>
  <si>
    <t>Net Book Value at 31/12/2020</t>
  </si>
  <si>
    <t>Adjustment 2020</t>
  </si>
  <si>
    <t>Control total</t>
  </si>
  <si>
    <t>Accumulated depreciation at 01/01/2020</t>
  </si>
  <si>
    <t>Net Book Value at 01/01/2020</t>
  </si>
  <si>
    <t>Accumulated depreciation at 31/12/2020</t>
  </si>
  <si>
    <t>Asset Number Historic</t>
  </si>
  <si>
    <t>SERVER Dell Poweredge R720</t>
  </si>
  <si>
    <t>SERVER Dell Poweredge R721</t>
  </si>
  <si>
    <t>SERVER Dell Poweredge R722</t>
  </si>
  <si>
    <t>SERVER Dell Poweredge R723</t>
  </si>
  <si>
    <t>SERVER Dell Poweredge R724</t>
  </si>
  <si>
    <t>NETWORK IT FORCE Dell N2024</t>
  </si>
  <si>
    <t>NETWORK IT FORCE Dell N2025</t>
  </si>
  <si>
    <t>CISCO ASA 5525</t>
  </si>
  <si>
    <t>CISCO 3925</t>
  </si>
  <si>
    <t>CISCO 3650</t>
  </si>
  <si>
    <t>CISCO 2960</t>
  </si>
  <si>
    <t>Disposal 2020</t>
  </si>
  <si>
    <t>STORAGE IT FORCE (Storage area network)</t>
  </si>
  <si>
    <t>New Asset Number</t>
  </si>
  <si>
    <t>FF0001</t>
  </si>
  <si>
    <t>FF0002</t>
  </si>
  <si>
    <t>FF0003</t>
  </si>
  <si>
    <t>FF0004</t>
  </si>
  <si>
    <t>FF0005</t>
  </si>
  <si>
    <t>FF0006</t>
  </si>
  <si>
    <t>ICT0001</t>
  </si>
  <si>
    <t>ICT0002</t>
  </si>
  <si>
    <t>ICT0003</t>
  </si>
  <si>
    <t>ICT0004</t>
  </si>
  <si>
    <t>ICT0005</t>
  </si>
  <si>
    <t>ICT0006</t>
  </si>
  <si>
    <t>ICT0007</t>
  </si>
  <si>
    <t>ICT0008</t>
  </si>
  <si>
    <t>ICT0009</t>
  </si>
  <si>
    <t>ICT0010</t>
  </si>
  <si>
    <t>ICT0011</t>
  </si>
  <si>
    <t>ICT0012</t>
  </si>
  <si>
    <t>ICT0013</t>
  </si>
  <si>
    <t>ICT0014</t>
  </si>
  <si>
    <t>ICT0015</t>
  </si>
  <si>
    <t>ICT0017</t>
  </si>
  <si>
    <t>ICT0018</t>
  </si>
  <si>
    <t>Item under €1k - adjusted for - haedsets</t>
  </si>
  <si>
    <t>Item remaining on register transceiver and switches</t>
  </si>
  <si>
    <t>Original cost - Vodafone</t>
  </si>
  <si>
    <t>Switches and transceivers</t>
  </si>
  <si>
    <t xml:space="preserve">4 x BrightSign HD222 (digital signage media player) </t>
  </si>
  <si>
    <t>4 x LG TV (43LW340C-ZA)</t>
  </si>
  <si>
    <t>6 x LG TV (55LX341C)</t>
  </si>
  <si>
    <t>4 x Display Monitor M32P4</t>
  </si>
  <si>
    <t>1 x Hitachi CPWU5500 projector</t>
  </si>
  <si>
    <t xml:space="preserve">3 x Polycom Real Presence 310    </t>
  </si>
  <si>
    <t>11 x HP T620 Thin Clients</t>
  </si>
  <si>
    <t>1 x AMC Pro MMA 120X amplifier</t>
  </si>
  <si>
    <t>A.5 Computer Hardware (Nov 2018) 12 switches</t>
  </si>
  <si>
    <t>Original Cost</t>
  </si>
  <si>
    <t>Asset recorded as one item but it consists of the listed items. Ungrouped, none of the individual items would be of the value of €10k</t>
  </si>
  <si>
    <t>Additions 2020</t>
  </si>
  <si>
    <t>Microsoft SQL Server Enterprise Core Edition Licence</t>
  </si>
  <si>
    <t>Overall total 2020</t>
  </si>
  <si>
    <t>No additions in 2020</t>
  </si>
  <si>
    <t>Depreciated for a month</t>
  </si>
  <si>
    <t>Rounded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</si>
</sst>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44">
    <xf numFmtId="0" fontId="0" fillId="0" borderId="0" xfId="0"/>
    <xf numFmtId="0" fontId="2" fillId="2" borderId="1" xfId="0" applyFont="1" applyFill="1" applyBorder="1" applyAlignment="1" applyProtection="1">
      <alignment vertical="top" wrapText="1"/>
    </xf>
    <xf numFmtId="164" fontId="2" fillId="2" borderId="1" xfId="1" applyNumberFormat="1" applyFont="1" applyFill="1" applyBorder="1" applyAlignment="1" applyProtection="1">
      <alignment vertical="top" wrapText="1"/>
    </xf>
    <xf numFmtId="0" fontId="2" fillId="2" borderId="2" xfId="0" applyFont="1" applyFill="1" applyBorder="1" applyAlignment="1" applyProtection="1">
      <alignment vertical="top" wrapText="1"/>
    </xf>
    <xf numFmtId="0" fontId="0" fillId="0" borderId="0" xfId="0" applyAlignment="1">
      <alignment vertical="top"/>
    </xf>
    <xf numFmtId="0" fontId="4" fillId="0" borderId="0" xfId="2" applyFont="1" applyFill="1" applyBorder="1" applyAlignment="1">
      <alignment horizontal="left" vertical="top"/>
    </xf>
    <xf numFmtId="0" fontId="4" fillId="0" borderId="0" xfId="2" applyFont="1" applyFill="1" applyBorder="1" applyAlignment="1">
      <alignment horizontal="left" vertical="top" wrapText="1"/>
    </xf>
    <xf numFmtId="15" fontId="5" fillId="0" borderId="0" xfId="0" applyNumberFormat="1" applyFont="1" applyAlignment="1">
      <alignment vertical="top"/>
    </xf>
    <xf numFmtId="43" fontId="5" fillId="0" borderId="0" xfId="1" applyFont="1" applyAlignment="1">
      <alignment vertical="top"/>
    </xf>
    <xf numFmtId="0" fontId="5" fillId="0" borderId="0" xfId="0" applyFont="1" applyAlignment="1">
      <alignment vertical="top"/>
    </xf>
    <xf numFmtId="43" fontId="5" fillId="0" borderId="0" xfId="1" applyFont="1" applyFill="1" applyAlignment="1">
      <alignment vertical="top"/>
    </xf>
    <xf numFmtId="43" fontId="0" fillId="0" borderId="0" xfId="0" applyNumberFormat="1" applyAlignment="1">
      <alignment vertical="top"/>
    </xf>
    <xf numFmtId="0" fontId="5" fillId="0" borderId="0" xfId="0" applyFont="1" applyFill="1" applyAlignment="1">
      <alignment horizontal="left" vertical="top" wrapText="1"/>
    </xf>
    <xf numFmtId="15" fontId="5" fillId="0" borderId="0" xfId="0" applyNumberFormat="1" applyFont="1" applyFill="1" applyAlignment="1">
      <alignment vertical="top"/>
    </xf>
    <xf numFmtId="0" fontId="5" fillId="0" borderId="0" xfId="0" applyFont="1" applyFill="1" applyAlignment="1">
      <alignment vertical="top"/>
    </xf>
    <xf numFmtId="2" fontId="5" fillId="0" borderId="0" xfId="0" applyNumberFormat="1" applyFont="1" applyFill="1" applyAlignment="1">
      <alignment vertical="top"/>
    </xf>
    <xf numFmtId="43" fontId="5" fillId="0" borderId="0" xfId="0" applyNumberFormat="1" applyFont="1" applyFill="1" applyAlignment="1">
      <alignment vertical="top"/>
    </xf>
    <xf numFmtId="0" fontId="2" fillId="2" borderId="1" xfId="0" applyFont="1" applyFill="1" applyBorder="1" applyAlignment="1" applyProtection="1">
      <alignment vertical="top"/>
    </xf>
    <xf numFmtId="0" fontId="0" fillId="2" borderId="3" xfId="0" applyFill="1" applyBorder="1"/>
    <xf numFmtId="0" fontId="0" fillId="2" borderId="4" xfId="0" applyFill="1" applyBorder="1"/>
    <xf numFmtId="0" fontId="5" fillId="0" borderId="0" xfId="0" applyFont="1" applyFill="1" applyBorder="1" applyAlignment="1">
      <alignment horizontal="left" vertical="top" wrapText="1"/>
    </xf>
    <xf numFmtId="15" fontId="5" fillId="0" borderId="0" xfId="0" applyNumberFormat="1" applyFont="1" applyAlignment="1">
      <alignment horizontal="left" vertical="top"/>
    </xf>
    <xf numFmtId="0" fontId="2" fillId="0" borderId="0" xfId="0" applyFont="1"/>
    <xf numFmtId="0" fontId="2" fillId="0" borderId="0" xfId="0" applyFont="1" applyFill="1" applyBorder="1" applyAlignment="1">
      <alignment horizontal="left" vertical="top" wrapText="1"/>
    </xf>
    <xf numFmtId="43" fontId="2" fillId="0" borderId="0" xfId="0" applyNumberFormat="1" applyFont="1"/>
    <xf numFmtId="0" fontId="2" fillId="0" borderId="0" xfId="0" applyFont="1" applyAlignment="1">
      <alignment vertical="top"/>
    </xf>
    <xf numFmtId="2" fontId="2" fillId="0" borderId="0" xfId="0" applyNumberFormat="1" applyFont="1"/>
    <xf numFmtId="0" fontId="0" fillId="2" borderId="6" xfId="0" applyFill="1" applyBorder="1"/>
    <xf numFmtId="0" fontId="2" fillId="2" borderId="8" xfId="0" applyFont="1" applyFill="1" applyBorder="1"/>
    <xf numFmtId="0" fontId="2" fillId="0" borderId="0" xfId="0" applyFont="1" applyFill="1" applyAlignment="1">
      <alignment vertical="top"/>
    </xf>
    <xf numFmtId="0" fontId="5" fillId="0" borderId="9" xfId="0" applyFont="1" applyFill="1" applyBorder="1" applyAlignment="1">
      <alignment vertical="top" wrapText="1"/>
    </xf>
    <xf numFmtId="0" fontId="5" fillId="0" borderId="9" xfId="0" applyFont="1" applyFill="1" applyBorder="1" applyAlignment="1">
      <alignment vertical="top"/>
    </xf>
    <xf numFmtId="43" fontId="5" fillId="0" borderId="9" xfId="1" applyFont="1" applyFill="1" applyBorder="1" applyAlignment="1">
      <alignment vertical="top"/>
    </xf>
    <xf numFmtId="0" fontId="5" fillId="0" borderId="9" xfId="0" applyFont="1" applyFill="1" applyBorder="1" applyAlignment="1">
      <alignment horizontal="left" vertical="top" wrapText="1"/>
    </xf>
    <xf numFmtId="43" fontId="5" fillId="0" borderId="0" xfId="1" applyFont="1" applyFill="1"/>
    <xf numFmtId="0" fontId="5" fillId="0" borderId="9" xfId="0" applyFont="1" applyFill="1" applyBorder="1" applyAlignment="1">
      <alignment wrapText="1"/>
    </xf>
    <xf numFmtId="0" fontId="5" fillId="0" borderId="9" xfId="0" applyFont="1" applyFill="1" applyBorder="1" applyAlignment="1"/>
    <xf numFmtId="0" fontId="5" fillId="0" borderId="9" xfId="0" applyFont="1" applyFill="1" applyBorder="1"/>
    <xf numFmtId="43" fontId="5" fillId="0" borderId="9" xfId="1" applyFont="1" applyFill="1" applyBorder="1"/>
    <xf numFmtId="0" fontId="5" fillId="0" borderId="9" xfId="0" applyFont="1" applyFill="1" applyBorder="1" applyAlignment="1">
      <alignment horizontal="left" wrapText="1"/>
    </xf>
    <xf numFmtId="0" fontId="5" fillId="0" borderId="0" xfId="0" applyFont="1" applyFill="1"/>
    <xf numFmtId="43" fontId="5" fillId="0" borderId="0" xfId="1" applyFont="1" applyFill="1" applyBorder="1"/>
    <xf numFmtId="15" fontId="5" fillId="0" borderId="9" xfId="0" applyNumberFormat="1" applyFont="1" applyFill="1" applyBorder="1" applyAlignment="1">
      <alignment horizontal="left"/>
    </xf>
    <xf numFmtId="0" fontId="5" fillId="0" borderId="0" xfId="0" applyFont="1"/>
    <xf numFmtId="0" fontId="2" fillId="2" borderId="3" xfId="0" applyFont="1" applyFill="1" applyBorder="1"/>
    <xf numFmtId="43" fontId="2" fillId="2" borderId="3" xfId="0" applyNumberFormat="1" applyFont="1" applyFill="1" applyBorder="1"/>
    <xf numFmtId="43" fontId="0" fillId="0" borderId="0" xfId="1" applyFont="1"/>
    <xf numFmtId="0" fontId="2" fillId="2" borderId="9" xfId="0" applyFont="1" applyFill="1" applyBorder="1" applyAlignment="1" applyProtection="1">
      <alignment vertical="top" wrapText="1"/>
    </xf>
    <xf numFmtId="0" fontId="2" fillId="2" borderId="9" xfId="0" applyFont="1" applyFill="1" applyBorder="1" applyAlignment="1" applyProtection="1">
      <alignment vertical="top"/>
    </xf>
    <xf numFmtId="43" fontId="2" fillId="2" borderId="9" xfId="1" applyFont="1" applyFill="1" applyBorder="1" applyAlignment="1" applyProtection="1">
      <alignment horizontal="right" vertical="top" wrapText="1"/>
    </xf>
    <xf numFmtId="0" fontId="2" fillId="2" borderId="9" xfId="0" applyFont="1" applyFill="1" applyBorder="1" applyAlignment="1" applyProtection="1">
      <alignment horizontal="left" vertical="top" wrapText="1"/>
    </xf>
    <xf numFmtId="43" fontId="2" fillId="2" borderId="9" xfId="1" applyFont="1" applyFill="1" applyBorder="1" applyAlignment="1" applyProtection="1">
      <alignment vertical="top" wrapText="1"/>
    </xf>
    <xf numFmtId="43" fontId="2" fillId="2" borderId="0" xfId="1" applyFont="1" applyFill="1" applyAlignment="1">
      <alignment vertical="top" wrapText="1"/>
    </xf>
    <xf numFmtId="43" fontId="5" fillId="0" borderId="0" xfId="1" applyFont="1"/>
    <xf numFmtId="15" fontId="5" fillId="0" borderId="10" xfId="0" applyNumberFormat="1" applyFont="1" applyFill="1" applyBorder="1" applyAlignment="1">
      <alignment horizontal="left"/>
    </xf>
    <xf numFmtId="0" fontId="5" fillId="0" borderId="10" xfId="0" applyFont="1" applyFill="1" applyBorder="1" applyAlignment="1">
      <alignment vertical="top"/>
    </xf>
    <xf numFmtId="43" fontId="2" fillId="2" borderId="3" xfId="1" applyFont="1" applyFill="1" applyBorder="1"/>
    <xf numFmtId="0" fontId="2" fillId="2" borderId="3" xfId="0" applyFont="1" applyFill="1" applyBorder="1" applyAlignment="1" applyProtection="1">
      <alignment vertical="top"/>
    </xf>
    <xf numFmtId="0" fontId="5" fillId="2" borderId="3" xfId="0" applyFont="1" applyFill="1" applyBorder="1"/>
    <xf numFmtId="0" fontId="5" fillId="0" borderId="10" xfId="0" applyFont="1" applyFill="1" applyBorder="1" applyAlignment="1">
      <alignment wrapText="1"/>
    </xf>
    <xf numFmtId="0" fontId="5" fillId="0" borderId="10" xfId="0" applyFont="1" applyFill="1" applyBorder="1" applyAlignment="1"/>
    <xf numFmtId="0" fontId="5" fillId="0" borderId="10" xfId="0" applyFont="1" applyFill="1" applyBorder="1"/>
    <xf numFmtId="43" fontId="5" fillId="0" borderId="10" xfId="1" applyFont="1" applyFill="1" applyBorder="1"/>
    <xf numFmtId="0" fontId="5" fillId="0" borderId="10" xfId="0" applyFont="1" applyFill="1" applyBorder="1" applyAlignment="1">
      <alignment horizontal="left" wrapText="1"/>
    </xf>
    <xf numFmtId="43" fontId="5" fillId="0" borderId="10" xfId="1" applyFont="1" applyFill="1" applyBorder="1" applyAlignment="1">
      <alignment vertical="top"/>
    </xf>
    <xf numFmtId="4" fontId="2" fillId="2" borderId="0" xfId="1" applyNumberFormat="1" applyFont="1" applyFill="1" applyBorder="1" applyAlignment="1" applyProtection="1">
      <alignment vertical="top" wrapText="1"/>
    </xf>
    <xf numFmtId="4" fontId="5" fillId="0" borderId="0" xfId="1" applyNumberFormat="1" applyFont="1" applyFill="1" applyBorder="1" applyAlignment="1">
      <alignment vertical="top"/>
    </xf>
    <xf numFmtId="4" fontId="5" fillId="0" borderId="0" xfId="1" applyNumberFormat="1" applyFont="1" applyFill="1" applyBorder="1"/>
    <xf numFmtId="4" fontId="5" fillId="0" borderId="0" xfId="1" applyNumberFormat="1" applyFont="1" applyFill="1"/>
    <xf numFmtId="4" fontId="2" fillId="2" borderId="3" xfId="1" applyNumberFormat="1" applyFont="1" applyFill="1" applyBorder="1"/>
    <xf numFmtId="4" fontId="0" fillId="2" borderId="3" xfId="1" applyNumberFormat="1" applyFont="1" applyFill="1" applyBorder="1"/>
    <xf numFmtId="4" fontId="5" fillId="0" borderId="10" xfId="1" applyNumberFormat="1" applyFont="1" applyFill="1" applyBorder="1"/>
    <xf numFmtId="4" fontId="5" fillId="0" borderId="0" xfId="1" applyNumberFormat="1" applyFont="1"/>
    <xf numFmtId="4" fontId="5" fillId="0" borderId="9" xfId="1" applyNumberFormat="1" applyFont="1" applyFill="1" applyBorder="1"/>
    <xf numFmtId="4" fontId="0" fillId="0" borderId="0" xfId="1" applyNumberFormat="1" applyFont="1"/>
    <xf numFmtId="0" fontId="5" fillId="0" borderId="3" xfId="0" applyFont="1" applyFill="1" applyBorder="1"/>
    <xf numFmtId="0" fontId="2" fillId="0" borderId="3" xfId="0" applyFont="1" applyFill="1" applyBorder="1"/>
    <xf numFmtId="43" fontId="2" fillId="0" borderId="3" xfId="0" applyNumberFormat="1" applyFont="1" applyFill="1" applyBorder="1"/>
    <xf numFmtId="0" fontId="0" fillId="0" borderId="0" xfId="0" applyAlignment="1">
      <alignment vertical="top" wrapText="1"/>
    </xf>
    <xf numFmtId="43" fontId="5" fillId="0" borderId="0" xfId="0" applyNumberFormat="1" applyFont="1" applyFill="1"/>
    <xf numFmtId="0" fontId="2" fillId="3" borderId="5" xfId="0" applyFont="1" applyFill="1" applyBorder="1" applyAlignment="1">
      <alignment vertical="top"/>
    </xf>
    <xf numFmtId="0" fontId="2" fillId="3" borderId="6" xfId="0" applyFont="1" applyFill="1" applyBorder="1" applyAlignment="1">
      <alignment vertical="top"/>
    </xf>
    <xf numFmtId="0" fontId="2" fillId="3" borderId="6" xfId="0" applyFont="1" applyFill="1" applyBorder="1" applyAlignment="1">
      <alignment vertical="top" wrapText="1"/>
    </xf>
    <xf numFmtId="0" fontId="2" fillId="3" borderId="11" xfId="0" applyFont="1" applyFill="1" applyBorder="1" applyAlignment="1">
      <alignment vertical="top" wrapText="1"/>
    </xf>
    <xf numFmtId="0" fontId="5" fillId="3" borderId="7" xfId="0" applyFont="1" applyFill="1" applyBorder="1"/>
    <xf numFmtId="0" fontId="5" fillId="3" borderId="8" xfId="0" applyFont="1" applyFill="1" applyBorder="1"/>
    <xf numFmtId="43" fontId="5" fillId="3" borderId="8" xfId="1" applyFont="1" applyFill="1" applyBorder="1"/>
    <xf numFmtId="43" fontId="5" fillId="3" borderId="12" xfId="1" applyFont="1" applyFill="1" applyBorder="1"/>
    <xf numFmtId="0" fontId="2" fillId="3" borderId="6" xfId="0" applyFont="1" applyFill="1" applyBorder="1" applyAlignment="1">
      <alignment horizontal="right" vertical="top"/>
    </xf>
    <xf numFmtId="0" fontId="5" fillId="4" borderId="9" xfId="0" applyFont="1" applyFill="1" applyBorder="1" applyAlignment="1">
      <alignment vertical="top" wrapText="1"/>
    </xf>
    <xf numFmtId="0" fontId="5" fillId="4" borderId="9" xfId="0" applyFont="1" applyFill="1" applyBorder="1" applyAlignment="1">
      <alignment wrapText="1"/>
    </xf>
    <xf numFmtId="0" fontId="5" fillId="4" borderId="9" xfId="0" applyFont="1" applyFill="1" applyBorder="1" applyAlignment="1">
      <alignment vertical="top"/>
    </xf>
    <xf numFmtId="43" fontId="5" fillId="4" borderId="9" xfId="1" applyFont="1" applyFill="1" applyBorder="1" applyAlignment="1">
      <alignment vertical="top"/>
    </xf>
    <xf numFmtId="0" fontId="5" fillId="4" borderId="9" xfId="0" applyFont="1" applyFill="1" applyBorder="1" applyAlignment="1">
      <alignment horizontal="left" vertical="top" wrapText="1"/>
    </xf>
    <xf numFmtId="4" fontId="5" fillId="4" borderId="0" xfId="1" applyNumberFormat="1" applyFont="1" applyFill="1" applyBorder="1" applyAlignment="1">
      <alignment vertical="top"/>
    </xf>
    <xf numFmtId="43" fontId="5" fillId="4" borderId="0" xfId="1" applyFont="1" applyFill="1" applyAlignment="1">
      <alignment vertical="top"/>
    </xf>
    <xf numFmtId="0" fontId="5" fillId="4" borderId="0" xfId="0" applyFont="1" applyFill="1" applyBorder="1" applyAlignment="1">
      <alignment vertical="top" wrapText="1"/>
    </xf>
    <xf numFmtId="0" fontId="5" fillId="4" borderId="0" xfId="0" applyFont="1" applyFill="1" applyBorder="1" applyAlignment="1">
      <alignment wrapText="1"/>
    </xf>
    <xf numFmtId="0" fontId="5" fillId="4" borderId="0" xfId="0" applyFont="1" applyFill="1" applyBorder="1" applyAlignment="1">
      <alignment vertical="top"/>
    </xf>
    <xf numFmtId="43" fontId="5" fillId="4" borderId="0" xfId="1" applyFont="1" applyFill="1" applyBorder="1" applyAlignment="1">
      <alignment vertical="top"/>
    </xf>
    <xf numFmtId="0" fontId="5" fillId="4" borderId="0" xfId="0" applyFont="1" applyFill="1" applyBorder="1" applyAlignment="1">
      <alignment horizontal="left" vertical="top" wrapText="1"/>
    </xf>
    <xf numFmtId="0" fontId="2" fillId="4" borderId="5" xfId="0" applyFont="1" applyFill="1" applyBorder="1" applyAlignment="1">
      <alignment vertical="top"/>
    </xf>
    <xf numFmtId="0" fontId="0" fillId="4" borderId="6" xfId="0" applyFill="1" applyBorder="1"/>
    <xf numFmtId="43" fontId="0" fillId="4" borderId="6" xfId="1" applyFont="1" applyFill="1" applyBorder="1"/>
    <xf numFmtId="0" fontId="0" fillId="4" borderId="11" xfId="0" applyFill="1" applyBorder="1"/>
    <xf numFmtId="0" fontId="5" fillId="4" borderId="13" xfId="0" applyFont="1" applyFill="1" applyBorder="1" applyAlignment="1">
      <alignment vertical="top"/>
    </xf>
    <xf numFmtId="0" fontId="0" fillId="4" borderId="0" xfId="0" applyFill="1" applyBorder="1"/>
    <xf numFmtId="0" fontId="0" fillId="4" borderId="15" xfId="0" applyFill="1" applyBorder="1"/>
    <xf numFmtId="0" fontId="0" fillId="4" borderId="7" xfId="0" applyFill="1" applyBorder="1"/>
    <xf numFmtId="0" fontId="0" fillId="4" borderId="8" xfId="0" applyFill="1" applyBorder="1"/>
    <xf numFmtId="0" fontId="5" fillId="4" borderId="8" xfId="0" applyFont="1" applyFill="1" applyBorder="1" applyAlignment="1">
      <alignment vertical="top"/>
    </xf>
    <xf numFmtId="43" fontId="5" fillId="4" borderId="0" xfId="1" applyFont="1" applyFill="1" applyBorder="1"/>
    <xf numFmtId="0" fontId="2" fillId="4" borderId="6" xfId="0" applyFont="1" applyFill="1" applyBorder="1"/>
    <xf numFmtId="0" fontId="5" fillId="4" borderId="0" xfId="0" applyFont="1" applyFill="1"/>
    <xf numFmtId="15" fontId="5" fillId="4" borderId="10" xfId="0" applyNumberFormat="1" applyFont="1" applyFill="1" applyBorder="1" applyAlignment="1">
      <alignment horizontal="left"/>
    </xf>
    <xf numFmtId="43" fontId="5" fillId="4" borderId="0" xfId="1" applyFont="1" applyFill="1"/>
    <xf numFmtId="0" fontId="5" fillId="4" borderId="10" xfId="0" applyFont="1" applyFill="1" applyBorder="1" applyAlignment="1">
      <alignment vertical="top"/>
    </xf>
    <xf numFmtId="4" fontId="5" fillId="4" borderId="0" xfId="1" applyNumberFormat="1" applyFont="1" applyFill="1"/>
    <xf numFmtId="0" fontId="4" fillId="0" borderId="3" xfId="2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 wrapText="1"/>
    </xf>
    <xf numFmtId="15" fontId="5" fillId="0" borderId="3" xfId="0" applyNumberFormat="1" applyFont="1" applyBorder="1" applyAlignment="1">
      <alignment vertical="top"/>
    </xf>
    <xf numFmtId="43" fontId="2" fillId="0" borderId="3" xfId="1" applyFont="1" applyBorder="1" applyAlignment="1">
      <alignment vertical="top"/>
    </xf>
    <xf numFmtId="0" fontId="5" fillId="0" borderId="3" xfId="0" applyFont="1" applyBorder="1" applyAlignment="1">
      <alignment vertical="top"/>
    </xf>
    <xf numFmtId="43" fontId="2" fillId="0" borderId="3" xfId="0" applyNumberFormat="1" applyFont="1" applyBorder="1" applyAlignment="1">
      <alignment vertical="top"/>
    </xf>
    <xf numFmtId="43" fontId="2" fillId="2" borderId="6" xfId="0" applyNumberFormat="1" applyFont="1" applyFill="1" applyBorder="1" applyAlignment="1">
      <alignment vertical="center"/>
    </xf>
    <xf numFmtId="43" fontId="2" fillId="2" borderId="8" xfId="0" applyNumberFormat="1" applyFont="1" applyFill="1" applyBorder="1" applyAlignment="1">
      <alignment vertical="center"/>
    </xf>
    <xf numFmtId="0" fontId="2" fillId="2" borderId="5" xfId="0" applyFont="1" applyFill="1" applyBorder="1" applyAlignment="1" applyProtection="1">
      <alignment horizontal="left" vertical="center"/>
    </xf>
    <xf numFmtId="0" fontId="2" fillId="2" borderId="6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left" vertical="center"/>
    </xf>
    <xf numFmtId="0" fontId="2" fillId="2" borderId="8" xfId="0" applyFont="1" applyFill="1" applyBorder="1" applyAlignment="1" applyProtection="1">
      <alignment horizontal="left" vertical="center"/>
    </xf>
    <xf numFmtId="0" fontId="5" fillId="4" borderId="0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12" xfId="0" applyFont="1" applyFill="1" applyBorder="1" applyAlignment="1">
      <alignment horizontal="left" vertical="center" wrapText="1"/>
    </xf>
    <xf numFmtId="43" fontId="2" fillId="2" borderId="17" xfId="0" applyNumberFormat="1" applyFont="1" applyFill="1" applyBorder="1" applyAlignment="1">
      <alignment vertical="center"/>
    </xf>
    <xf numFmtId="43" fontId="2" fillId="2" borderId="18" xfId="0" applyNumberFormat="1" applyFont="1" applyFill="1" applyBorder="1" applyAlignment="1">
      <alignment vertical="center"/>
    </xf>
    <xf numFmtId="43" fontId="2" fillId="2" borderId="16" xfId="0" applyNumberFormat="1" applyFont="1" applyFill="1" applyBorder="1"/>
    <xf numFmtId="43" fontId="2" fillId="0" borderId="16" xfId="0" applyNumberFormat="1" applyFont="1" applyBorder="1"/>
    <xf numFmtId="0" fontId="5" fillId="0" borderId="19" xfId="0" applyFont="1" applyBorder="1" applyAlignment="1">
      <alignment horizontal="center"/>
    </xf>
    <xf numFmtId="43" fontId="2" fillId="2" borderId="16" xfId="1" applyFont="1" applyFill="1" applyBorder="1"/>
    <xf numFmtId="4" fontId="2" fillId="2" borderId="16" xfId="1" applyNumberFormat="1" applyFont="1" applyFill="1" applyBorder="1"/>
    <xf numFmtId="43" fontId="2" fillId="0" borderId="8" xfId="1" applyFont="1" applyFill="1" applyBorder="1"/>
    <xf numFmtId="4" fontId="2" fillId="0" borderId="8" xfId="1" applyNumberFormat="1" applyFont="1" applyFill="1" applyBorder="1"/>
    <xf numFmtId="0" fontId="5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_Asset Register report by cost c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workbookViewId="0">
      <pane ySplit="1" topLeftCell="A2" activePane="bottomLeft" state="frozen"/>
      <selection activeCell="C1" sqref="C1"/>
      <selection pane="bottomLeft" activeCell="N16" sqref="N16"/>
    </sheetView>
  </sheetViews>
  <sheetFormatPr defaultColWidth="15.42578125" defaultRowHeight="15" x14ac:dyDescent="0.25"/>
  <cols>
    <col min="3" max="3" width="28.7109375" bestFit="1" customWidth="1"/>
    <col min="6" max="6" width="39.140625" bestFit="1" customWidth="1"/>
    <col min="7" max="7" width="28.5703125" bestFit="1" customWidth="1"/>
  </cols>
  <sheetData>
    <row r="1" spans="1:14" s="4" customFormat="1" ht="45" x14ac:dyDescent="0.25">
      <c r="A1" s="1" t="s">
        <v>0</v>
      </c>
      <c r="B1" s="1" t="s">
        <v>329</v>
      </c>
      <c r="C1" s="1" t="s">
        <v>1</v>
      </c>
      <c r="D1" s="1" t="s">
        <v>2</v>
      </c>
      <c r="E1" s="2" t="s">
        <v>3</v>
      </c>
      <c r="F1" s="1" t="s">
        <v>4</v>
      </c>
      <c r="G1" s="1" t="s">
        <v>5</v>
      </c>
      <c r="H1" s="1" t="s">
        <v>306</v>
      </c>
      <c r="I1" s="1" t="s">
        <v>313</v>
      </c>
      <c r="J1" s="1" t="s">
        <v>307</v>
      </c>
      <c r="K1" s="1" t="s">
        <v>308</v>
      </c>
      <c r="L1" s="3" t="s">
        <v>309</v>
      </c>
      <c r="N1" s="78"/>
    </row>
    <row r="2" spans="1:14" s="4" customFormat="1" ht="15" customHeight="1" x14ac:dyDescent="0.25">
      <c r="A2" s="5" t="s">
        <v>14</v>
      </c>
      <c r="B2" s="5" t="s">
        <v>330</v>
      </c>
      <c r="C2" s="12" t="s">
        <v>15</v>
      </c>
      <c r="D2" s="7" t="s">
        <v>16</v>
      </c>
      <c r="E2" s="8">
        <v>1566000</v>
      </c>
      <c r="F2" s="9" t="s">
        <v>9</v>
      </c>
      <c r="G2" s="9" t="s">
        <v>15</v>
      </c>
      <c r="H2" s="8">
        <v>783000</v>
      </c>
      <c r="I2" s="8">
        <f>E2-H2</f>
        <v>783000</v>
      </c>
      <c r="J2" s="10">
        <f>E2*0.1</f>
        <v>156600</v>
      </c>
      <c r="K2" s="10">
        <f t="shared" ref="K2:K7" si="0">H2+J2</f>
        <v>939600</v>
      </c>
      <c r="L2" s="10">
        <f t="shared" ref="L2:L7" si="1">E2-K2</f>
        <v>626400</v>
      </c>
      <c r="N2" s="11"/>
    </row>
    <row r="3" spans="1:14" s="4" customFormat="1" ht="28.5" customHeight="1" x14ac:dyDescent="0.25">
      <c r="A3" s="5" t="s">
        <v>25</v>
      </c>
      <c r="B3" s="5" t="s">
        <v>331</v>
      </c>
      <c r="C3" s="12" t="s">
        <v>26</v>
      </c>
      <c r="D3" s="7" t="s">
        <v>16</v>
      </c>
      <c r="E3" s="8">
        <v>17805.48</v>
      </c>
      <c r="F3" s="9" t="s">
        <v>9</v>
      </c>
      <c r="G3" s="9" t="s">
        <v>27</v>
      </c>
      <c r="H3" s="8">
        <v>8902.74</v>
      </c>
      <c r="I3" s="8">
        <f t="shared" ref="I3:I7" si="2">E3-H3</f>
        <v>8902.74</v>
      </c>
      <c r="J3" s="10">
        <f t="shared" ref="J3:J7" si="3">E3*0.1</f>
        <v>1780.548</v>
      </c>
      <c r="K3" s="10">
        <f t="shared" si="0"/>
        <v>10683.288</v>
      </c>
      <c r="L3" s="10">
        <f t="shared" si="1"/>
        <v>7122.1919999999991</v>
      </c>
      <c r="N3" s="11"/>
    </row>
    <row r="4" spans="1:14" s="4" customFormat="1" ht="28.5" customHeight="1" x14ac:dyDescent="0.25">
      <c r="A4" s="5" t="s">
        <v>32</v>
      </c>
      <c r="B4" s="5" t="s">
        <v>332</v>
      </c>
      <c r="C4" s="12" t="s">
        <v>33</v>
      </c>
      <c r="D4" s="7" t="s">
        <v>16</v>
      </c>
      <c r="E4" s="8">
        <v>11859.66</v>
      </c>
      <c r="F4" s="9" t="s">
        <v>9</v>
      </c>
      <c r="G4" s="9" t="s">
        <v>27</v>
      </c>
      <c r="H4" s="8">
        <v>5929.83</v>
      </c>
      <c r="I4" s="8">
        <f t="shared" si="2"/>
        <v>5929.83</v>
      </c>
      <c r="J4" s="10">
        <f t="shared" si="3"/>
        <v>1185.9660000000001</v>
      </c>
      <c r="K4" s="10">
        <f t="shared" si="0"/>
        <v>7115.7960000000003</v>
      </c>
      <c r="L4" s="10">
        <f t="shared" si="1"/>
        <v>4743.8639999999996</v>
      </c>
      <c r="N4" s="11"/>
    </row>
    <row r="5" spans="1:14" s="4" customFormat="1" ht="15" customHeight="1" x14ac:dyDescent="0.25">
      <c r="A5" s="5" t="s">
        <v>34</v>
      </c>
      <c r="B5" s="5" t="s">
        <v>333</v>
      </c>
      <c r="C5" s="12" t="s">
        <v>35</v>
      </c>
      <c r="D5" s="7" t="s">
        <v>16</v>
      </c>
      <c r="E5" s="8">
        <v>15261.84</v>
      </c>
      <c r="F5" s="9" t="s">
        <v>9</v>
      </c>
      <c r="G5" s="9" t="s">
        <v>27</v>
      </c>
      <c r="H5" s="8">
        <v>7630.92</v>
      </c>
      <c r="I5" s="8">
        <f t="shared" si="2"/>
        <v>7630.92</v>
      </c>
      <c r="J5" s="10">
        <f t="shared" si="3"/>
        <v>1526.1840000000002</v>
      </c>
      <c r="K5" s="10">
        <f t="shared" si="0"/>
        <v>9157.1039999999994</v>
      </c>
      <c r="L5" s="10">
        <f t="shared" si="1"/>
        <v>6104.7360000000008</v>
      </c>
      <c r="N5" s="11"/>
    </row>
    <row r="6" spans="1:14" s="4" customFormat="1" ht="15" customHeight="1" x14ac:dyDescent="0.25">
      <c r="A6" s="5" t="s">
        <v>36</v>
      </c>
      <c r="B6" s="5" t="s">
        <v>334</v>
      </c>
      <c r="C6" s="12" t="s">
        <v>37</v>
      </c>
      <c r="D6" s="7" t="s">
        <v>16</v>
      </c>
      <c r="E6" s="8">
        <v>31625.759999999998</v>
      </c>
      <c r="F6" s="9" t="s">
        <v>9</v>
      </c>
      <c r="G6" s="9" t="s">
        <v>27</v>
      </c>
      <c r="H6" s="8">
        <v>15812.880000000001</v>
      </c>
      <c r="I6" s="8">
        <f t="shared" si="2"/>
        <v>15812.879999999997</v>
      </c>
      <c r="J6" s="10">
        <f t="shared" si="3"/>
        <v>3162.576</v>
      </c>
      <c r="K6" s="10">
        <f t="shared" si="0"/>
        <v>18975.456000000002</v>
      </c>
      <c r="L6" s="10">
        <f t="shared" si="1"/>
        <v>12650.303999999996</v>
      </c>
      <c r="N6" s="11"/>
    </row>
    <row r="7" spans="1:14" s="4" customFormat="1" ht="28.5" customHeight="1" x14ac:dyDescent="0.25">
      <c r="A7" s="5" t="s">
        <v>38</v>
      </c>
      <c r="B7" s="5" t="s">
        <v>335</v>
      </c>
      <c r="C7" s="12" t="s">
        <v>39</v>
      </c>
      <c r="D7" s="7" t="s">
        <v>16</v>
      </c>
      <c r="E7" s="8">
        <v>12718.2</v>
      </c>
      <c r="F7" s="9" t="s">
        <v>9</v>
      </c>
      <c r="G7" s="9" t="s">
        <v>27</v>
      </c>
      <c r="H7" s="8">
        <v>6359.1</v>
      </c>
      <c r="I7" s="8">
        <f t="shared" si="2"/>
        <v>6359.1</v>
      </c>
      <c r="J7" s="10">
        <f t="shared" si="3"/>
        <v>1271.8200000000002</v>
      </c>
      <c r="K7" s="10">
        <f t="shared" si="0"/>
        <v>7630.92</v>
      </c>
      <c r="L7" s="10">
        <f t="shared" si="1"/>
        <v>5087.2800000000007</v>
      </c>
      <c r="N7" s="11"/>
    </row>
    <row r="8" spans="1:14" s="4" customFormat="1" x14ac:dyDescent="0.25">
      <c r="A8" s="118"/>
      <c r="B8" s="118"/>
      <c r="C8" s="119" t="s">
        <v>40</v>
      </c>
      <c r="D8" s="120"/>
      <c r="E8" s="121">
        <f>SUM(E2:E7)</f>
        <v>1655270.94</v>
      </c>
      <c r="F8" s="122"/>
      <c r="G8" s="122"/>
      <c r="H8" s="123">
        <f>SUM(H2:H7)</f>
        <v>827635.47</v>
      </c>
      <c r="I8" s="123">
        <f>SUM(I2:I7)</f>
        <v>827635.47</v>
      </c>
      <c r="J8" s="123">
        <f>SUM(J2:J7)</f>
        <v>165527.09400000001</v>
      </c>
      <c r="K8" s="123">
        <f>SUM(K2:K7)</f>
        <v>993162.56400000001</v>
      </c>
      <c r="L8" s="123">
        <f>SUM(L2:L7)</f>
        <v>662108.37600000005</v>
      </c>
    </row>
    <row r="9" spans="1:14" s="22" customFormat="1" ht="15.75" thickBot="1" x14ac:dyDescent="0.3">
      <c r="C9" s="23"/>
      <c r="F9" s="25"/>
      <c r="G9" s="25"/>
      <c r="J9" s="26"/>
      <c r="K9" s="26"/>
      <c r="L9" s="24"/>
    </row>
    <row r="10" spans="1:14" x14ac:dyDescent="0.25">
      <c r="A10" s="126"/>
      <c r="B10" s="127"/>
      <c r="C10" s="127"/>
      <c r="D10" s="27"/>
      <c r="E10" s="124">
        <f>E8</f>
        <v>1655270.94</v>
      </c>
      <c r="F10" s="27"/>
      <c r="G10" s="27"/>
      <c r="H10" s="124">
        <f>H8</f>
        <v>827635.47</v>
      </c>
      <c r="I10" s="124">
        <f>I8</f>
        <v>827635.47</v>
      </c>
      <c r="J10" s="134">
        <f>J8</f>
        <v>165527.09400000001</v>
      </c>
      <c r="K10" s="134">
        <f>K8</f>
        <v>993162.56400000001</v>
      </c>
      <c r="L10" s="134">
        <f>L8</f>
        <v>662108.37600000005</v>
      </c>
    </row>
    <row r="11" spans="1:14" s="22" customFormat="1" ht="15.75" thickBot="1" x14ac:dyDescent="0.3">
      <c r="A11" s="128"/>
      <c r="B11" s="129"/>
      <c r="C11" s="129"/>
      <c r="D11" s="28"/>
      <c r="E11" s="125"/>
      <c r="F11" s="28"/>
      <c r="G11" s="28"/>
      <c r="H11" s="125"/>
      <c r="I11" s="125"/>
      <c r="J11" s="135"/>
      <c r="K11" s="135"/>
      <c r="L11" s="135"/>
    </row>
    <row r="12" spans="1:14" x14ac:dyDescent="0.25">
      <c r="J12" s="43"/>
      <c r="K12" s="138" t="s">
        <v>373</v>
      </c>
      <c r="L12" s="138"/>
    </row>
    <row r="14" spans="1:14" x14ac:dyDescent="0.25">
      <c r="A14" s="17" t="s">
        <v>310</v>
      </c>
      <c r="B14" s="57"/>
      <c r="C14" s="18"/>
      <c r="D14" s="18"/>
      <c r="E14" s="18"/>
      <c r="F14" s="18"/>
      <c r="G14" s="18"/>
      <c r="H14" s="18"/>
      <c r="I14" s="18"/>
      <c r="J14" s="18"/>
      <c r="K14" s="18"/>
      <c r="L14" s="19"/>
    </row>
    <row r="15" spans="1:14" s="4" customFormat="1" ht="28.5" customHeight="1" x14ac:dyDescent="0.25">
      <c r="A15" s="5" t="s">
        <v>6</v>
      </c>
      <c r="B15" s="5"/>
      <c r="C15" s="6" t="s">
        <v>7</v>
      </c>
      <c r="D15" s="7" t="s">
        <v>8</v>
      </c>
      <c r="E15" s="8">
        <v>1302.57</v>
      </c>
      <c r="F15" s="9" t="s">
        <v>9</v>
      </c>
      <c r="G15" s="9" t="s">
        <v>10</v>
      </c>
      <c r="H15" s="8">
        <v>1042.0560000000003</v>
      </c>
      <c r="I15" s="8">
        <f>E15-H15</f>
        <v>260.51399999999967</v>
      </c>
      <c r="J15" s="10">
        <f>E15*0.1</f>
        <v>130.25700000000001</v>
      </c>
      <c r="K15" s="10">
        <f t="shared" ref="K15:K22" si="4">H15+J15</f>
        <v>1172.3130000000003</v>
      </c>
      <c r="L15" s="10">
        <f t="shared" ref="L15:L24" si="5">E15-K15</f>
        <v>130.25699999999961</v>
      </c>
      <c r="N15" s="11"/>
    </row>
    <row r="16" spans="1:14" s="4" customFormat="1" ht="28.5" customHeight="1" x14ac:dyDescent="0.25">
      <c r="A16" s="5" t="s">
        <v>11</v>
      </c>
      <c r="B16" s="5"/>
      <c r="C16" s="6" t="s">
        <v>12</v>
      </c>
      <c r="D16" s="7" t="s">
        <v>8</v>
      </c>
      <c r="E16" s="8">
        <v>1140.21</v>
      </c>
      <c r="F16" s="9" t="s">
        <v>9</v>
      </c>
      <c r="G16" s="9" t="s">
        <v>10</v>
      </c>
      <c r="H16" s="8">
        <v>912.16799999999989</v>
      </c>
      <c r="I16" s="8">
        <f t="shared" ref="I16:I24" si="6">E16-H16</f>
        <v>228.04200000000014</v>
      </c>
      <c r="J16" s="10">
        <f t="shared" ref="J16:J24" si="7">E16*0.1</f>
        <v>114.02100000000002</v>
      </c>
      <c r="K16" s="10">
        <f t="shared" si="4"/>
        <v>1026.1889999999999</v>
      </c>
      <c r="L16" s="10">
        <f t="shared" si="5"/>
        <v>114.02100000000019</v>
      </c>
      <c r="N16" s="11"/>
    </row>
    <row r="17" spans="1:14" s="4" customFormat="1" ht="28.5" customHeight="1" x14ac:dyDescent="0.25">
      <c r="A17" s="5" t="s">
        <v>13</v>
      </c>
      <c r="B17" s="5"/>
      <c r="C17" s="6" t="s">
        <v>12</v>
      </c>
      <c r="D17" s="7" t="s">
        <v>8</v>
      </c>
      <c r="E17" s="8">
        <v>1140.21</v>
      </c>
      <c r="F17" s="9" t="s">
        <v>9</v>
      </c>
      <c r="G17" s="9" t="s">
        <v>10</v>
      </c>
      <c r="H17" s="8">
        <v>912.16799999999989</v>
      </c>
      <c r="I17" s="8">
        <f t="shared" si="6"/>
        <v>228.04200000000014</v>
      </c>
      <c r="J17" s="10">
        <f t="shared" si="7"/>
        <v>114.02100000000002</v>
      </c>
      <c r="K17" s="10">
        <f t="shared" si="4"/>
        <v>1026.1889999999999</v>
      </c>
      <c r="L17" s="10">
        <f t="shared" si="5"/>
        <v>114.02100000000019</v>
      </c>
      <c r="N17" s="11"/>
    </row>
    <row r="18" spans="1:14" s="4" customFormat="1" ht="28.5" customHeight="1" x14ac:dyDescent="0.25">
      <c r="A18" s="5" t="s">
        <v>17</v>
      </c>
      <c r="B18" s="5"/>
      <c r="C18" s="12" t="s">
        <v>18</v>
      </c>
      <c r="D18" s="7" t="s">
        <v>16</v>
      </c>
      <c r="E18" s="10">
        <v>2900.34</v>
      </c>
      <c r="F18" s="9" t="s">
        <v>9</v>
      </c>
      <c r="G18" s="9" t="s">
        <v>19</v>
      </c>
      <c r="H18" s="8">
        <v>1450.17</v>
      </c>
      <c r="I18" s="8">
        <f t="shared" si="6"/>
        <v>1450.17</v>
      </c>
      <c r="J18" s="10">
        <f t="shared" si="7"/>
        <v>290.03400000000005</v>
      </c>
      <c r="K18" s="10">
        <f t="shared" si="4"/>
        <v>1740.2040000000002</v>
      </c>
      <c r="L18" s="10">
        <f t="shared" si="5"/>
        <v>1160.136</v>
      </c>
      <c r="N18" s="11"/>
    </row>
    <row r="19" spans="1:14" s="4" customFormat="1" ht="15" customHeight="1" x14ac:dyDescent="0.25">
      <c r="A19" s="5" t="s">
        <v>20</v>
      </c>
      <c r="B19" s="5"/>
      <c r="C19" s="12" t="s">
        <v>21</v>
      </c>
      <c r="D19" s="7" t="s">
        <v>22</v>
      </c>
      <c r="E19" s="8">
        <v>6272.01</v>
      </c>
      <c r="F19" s="9" t="s">
        <v>9</v>
      </c>
      <c r="G19" s="9" t="s">
        <v>10</v>
      </c>
      <c r="H19" s="8">
        <v>2508.8040000000001</v>
      </c>
      <c r="I19" s="8">
        <f t="shared" si="6"/>
        <v>3763.2060000000001</v>
      </c>
      <c r="J19" s="10">
        <f t="shared" si="7"/>
        <v>627.20100000000002</v>
      </c>
      <c r="K19" s="10">
        <f t="shared" si="4"/>
        <v>3136.0050000000001</v>
      </c>
      <c r="L19" s="10">
        <f t="shared" si="5"/>
        <v>3136.0050000000001</v>
      </c>
      <c r="N19" s="11"/>
    </row>
    <row r="20" spans="1:14" s="4" customFormat="1" ht="15" customHeight="1" x14ac:dyDescent="0.25">
      <c r="A20" s="5" t="s">
        <v>23</v>
      </c>
      <c r="B20" s="5"/>
      <c r="C20" s="12" t="s">
        <v>24</v>
      </c>
      <c r="D20" s="13" t="s">
        <v>22</v>
      </c>
      <c r="E20" s="8">
        <v>2411.88</v>
      </c>
      <c r="F20" s="14" t="s">
        <v>9</v>
      </c>
      <c r="G20" s="14" t="s">
        <v>10</v>
      </c>
      <c r="H20" s="10">
        <v>964.75200000000007</v>
      </c>
      <c r="I20" s="8">
        <f t="shared" si="6"/>
        <v>1447.1280000000002</v>
      </c>
      <c r="J20" s="10">
        <f t="shared" si="7"/>
        <v>241.18800000000002</v>
      </c>
      <c r="K20" s="10">
        <f t="shared" si="4"/>
        <v>1205.94</v>
      </c>
      <c r="L20" s="10">
        <f t="shared" si="5"/>
        <v>1205.94</v>
      </c>
      <c r="N20" s="11"/>
    </row>
    <row r="21" spans="1:14" s="4" customFormat="1" ht="15" customHeight="1" x14ac:dyDescent="0.25">
      <c r="A21" s="5" t="s">
        <v>28</v>
      </c>
      <c r="B21" s="5"/>
      <c r="C21" s="12" t="s">
        <v>27</v>
      </c>
      <c r="D21" s="7" t="s">
        <v>16</v>
      </c>
      <c r="E21" s="8">
        <v>5126.6400000000003</v>
      </c>
      <c r="F21" s="9" t="s">
        <v>9</v>
      </c>
      <c r="G21" s="9" t="s">
        <v>29</v>
      </c>
      <c r="H21" s="8">
        <v>2563.3200000000002</v>
      </c>
      <c r="I21" s="8">
        <f t="shared" si="6"/>
        <v>2563.3200000000002</v>
      </c>
      <c r="J21" s="10">
        <f t="shared" si="7"/>
        <v>512.6640000000001</v>
      </c>
      <c r="K21" s="10">
        <f t="shared" si="4"/>
        <v>3075.9840000000004</v>
      </c>
      <c r="L21" s="10">
        <f t="shared" si="5"/>
        <v>2050.6559999999999</v>
      </c>
      <c r="N21" s="11"/>
    </row>
    <row r="22" spans="1:14" s="4" customFormat="1" ht="42.75" customHeight="1" x14ac:dyDescent="0.25">
      <c r="A22" s="5" t="s">
        <v>30</v>
      </c>
      <c r="B22" s="5"/>
      <c r="C22" s="12" t="s">
        <v>31</v>
      </c>
      <c r="D22" s="7" t="s">
        <v>16</v>
      </c>
      <c r="E22" s="8">
        <v>4253.34</v>
      </c>
      <c r="F22" s="9" t="s">
        <v>9</v>
      </c>
      <c r="G22" s="9" t="s">
        <v>27</v>
      </c>
      <c r="H22" s="8">
        <v>2126.67</v>
      </c>
      <c r="I22" s="8">
        <f t="shared" si="6"/>
        <v>2126.67</v>
      </c>
      <c r="J22" s="10">
        <f t="shared" si="7"/>
        <v>425.33400000000006</v>
      </c>
      <c r="K22" s="10">
        <f t="shared" si="4"/>
        <v>2552.0039999999999</v>
      </c>
      <c r="L22" s="10">
        <f t="shared" si="5"/>
        <v>1701.3360000000002</v>
      </c>
      <c r="N22" s="11"/>
    </row>
    <row r="23" spans="1:14" x14ac:dyDescent="0.25">
      <c r="C23" s="20" t="s">
        <v>41</v>
      </c>
      <c r="D23" s="21">
        <v>43770</v>
      </c>
      <c r="E23" s="8">
        <v>1057</v>
      </c>
      <c r="F23" s="9" t="s">
        <v>9</v>
      </c>
      <c r="G23" s="9" t="s">
        <v>27</v>
      </c>
      <c r="H23" s="9">
        <v>105.7</v>
      </c>
      <c r="I23" s="8">
        <f t="shared" si="6"/>
        <v>951.3</v>
      </c>
      <c r="J23" s="10">
        <f t="shared" si="7"/>
        <v>105.7</v>
      </c>
      <c r="K23" s="15">
        <f>J23</f>
        <v>105.7</v>
      </c>
      <c r="L23" s="16">
        <f t="shared" si="5"/>
        <v>951.3</v>
      </c>
      <c r="N23" s="11"/>
    </row>
    <row r="24" spans="1:14" ht="15.75" thickBot="1" x14ac:dyDescent="0.3">
      <c r="C24" s="20" t="s">
        <v>41</v>
      </c>
      <c r="D24" s="21">
        <v>43770</v>
      </c>
      <c r="E24" s="8">
        <v>1057</v>
      </c>
      <c r="F24" s="9" t="s">
        <v>9</v>
      </c>
      <c r="G24" s="9" t="s">
        <v>27</v>
      </c>
      <c r="H24" s="9">
        <v>105.7</v>
      </c>
      <c r="I24" s="8">
        <f t="shared" si="6"/>
        <v>951.3</v>
      </c>
      <c r="J24" s="10">
        <f t="shared" si="7"/>
        <v>105.7</v>
      </c>
      <c r="K24" s="15">
        <f>J24</f>
        <v>105.7</v>
      </c>
      <c r="L24" s="16">
        <f t="shared" si="5"/>
        <v>951.3</v>
      </c>
      <c r="N24" s="11"/>
    </row>
    <row r="25" spans="1:14" s="22" customFormat="1" ht="15.75" thickBot="1" x14ac:dyDescent="0.3">
      <c r="A25" s="44"/>
      <c r="B25" s="44"/>
      <c r="C25" s="44"/>
      <c r="D25" s="44"/>
      <c r="E25" s="45">
        <f>SUM(E15:E24)</f>
        <v>26661.200000000001</v>
      </c>
      <c r="F25" s="44"/>
      <c r="G25" s="44"/>
      <c r="H25" s="45">
        <f>SUM(H15:H24)</f>
        <v>12691.508000000002</v>
      </c>
      <c r="I25" s="136">
        <f>SUM(I15:I24)</f>
        <v>13969.691999999999</v>
      </c>
      <c r="J25" s="45">
        <f t="shared" ref="J25:L25" si="8">SUM(J15:J24)</f>
        <v>2666.12</v>
      </c>
      <c r="K25" s="45">
        <f t="shared" si="8"/>
        <v>15146.228000000003</v>
      </c>
      <c r="L25" s="45">
        <f t="shared" si="8"/>
        <v>11514.972</v>
      </c>
    </row>
    <row r="26" spans="1:14" s="43" customFormat="1" thickBot="1" x14ac:dyDescent="0.25"/>
    <row r="27" spans="1:14" s="22" customFormat="1" ht="15.75" thickBot="1" x14ac:dyDescent="0.3">
      <c r="A27" s="22" t="s">
        <v>311</v>
      </c>
      <c r="E27" s="137">
        <f>E10+E25</f>
        <v>1681932.14</v>
      </c>
      <c r="H27" s="137">
        <f>H10+H25</f>
        <v>840326.978</v>
      </c>
      <c r="I27" s="24">
        <f>I10+I25</f>
        <v>841605.16200000001</v>
      </c>
      <c r="J27" s="24">
        <f>J10+J25</f>
        <v>168193.21400000001</v>
      </c>
      <c r="K27" s="24">
        <f t="shared" ref="K27:L27" si="9">K10+K25</f>
        <v>1008308.792</v>
      </c>
      <c r="L27" s="24">
        <f t="shared" si="9"/>
        <v>673623.348</v>
      </c>
    </row>
    <row r="28" spans="1:14" s="43" customFormat="1" ht="14.25" x14ac:dyDescent="0.2"/>
    <row r="29" spans="1:14" s="43" customFormat="1" x14ac:dyDescent="0.25">
      <c r="A29" s="22" t="s">
        <v>371</v>
      </c>
    </row>
    <row r="30" spans="1:14" s="43" customFormat="1" ht="14.25" x14ac:dyDescent="0.2"/>
    <row r="31" spans="1:14" s="43" customFormat="1" ht="14.25" x14ac:dyDescent="0.2"/>
    <row r="32" spans="1:14" s="43" customFormat="1" ht="14.25" x14ac:dyDescent="0.2"/>
    <row r="33" s="43" customFormat="1" ht="14.25" x14ac:dyDescent="0.2"/>
    <row r="34" s="43" customFormat="1" ht="14.25" x14ac:dyDescent="0.2"/>
    <row r="35" s="43" customFormat="1" ht="14.25" x14ac:dyDescent="0.2"/>
    <row r="36" s="43" customFormat="1" ht="14.25" x14ac:dyDescent="0.2"/>
    <row r="37" s="43" customFormat="1" ht="14.25" x14ac:dyDescent="0.2"/>
    <row r="38" s="43" customFormat="1" ht="14.25" x14ac:dyDescent="0.2"/>
  </sheetData>
  <mergeCells count="8">
    <mergeCell ref="K12:L12"/>
    <mergeCell ref="L10:L11"/>
    <mergeCell ref="A10:C11"/>
    <mergeCell ref="E10:E11"/>
    <mergeCell ref="H10:H11"/>
    <mergeCell ref="J10:J11"/>
    <mergeCell ref="K10:K11"/>
    <mergeCell ref="I10:I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8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179" sqref="M179"/>
    </sheetView>
  </sheetViews>
  <sheetFormatPr defaultRowHeight="15" x14ac:dyDescent="0.25"/>
  <cols>
    <col min="1" max="1" width="16.140625" bestFit="1" customWidth="1"/>
    <col min="2" max="2" width="21.42578125" customWidth="1"/>
    <col min="3" max="3" width="50.7109375" customWidth="1"/>
    <col min="4" max="4" width="13.140625" bestFit="1" customWidth="1"/>
    <col min="5" max="5" width="18" style="46" bestFit="1" customWidth="1"/>
    <col min="6" max="6" width="21.85546875" bestFit="1" customWidth="1"/>
    <col min="7" max="7" width="24" bestFit="1" customWidth="1"/>
    <col min="8" max="8" width="12.42578125" bestFit="1" customWidth="1"/>
    <col min="9" max="9" width="16.7109375" customWidth="1"/>
    <col min="10" max="10" width="14.5703125" style="74" bestFit="1" customWidth="1"/>
    <col min="11" max="12" width="14.85546875" customWidth="1"/>
    <col min="13" max="13" width="14.5703125" bestFit="1" customWidth="1"/>
    <col min="14" max="14" width="13.5703125" bestFit="1" customWidth="1"/>
    <col min="18" max="18" width="14.7109375" customWidth="1"/>
  </cols>
  <sheetData>
    <row r="1" spans="1:18" s="29" customFormat="1" ht="45" x14ac:dyDescent="0.25">
      <c r="A1" s="47" t="s">
        <v>315</v>
      </c>
      <c r="B1" s="47" t="s">
        <v>0</v>
      </c>
      <c r="C1" s="48" t="s">
        <v>1</v>
      </c>
      <c r="D1" s="47" t="s">
        <v>42</v>
      </c>
      <c r="E1" s="49" t="s">
        <v>3</v>
      </c>
      <c r="F1" s="48" t="s">
        <v>4</v>
      </c>
      <c r="G1" s="48" t="s">
        <v>43</v>
      </c>
      <c r="H1" s="47" t="s">
        <v>44</v>
      </c>
      <c r="I1" s="50" t="s">
        <v>45</v>
      </c>
      <c r="J1" s="65" t="s">
        <v>312</v>
      </c>
      <c r="K1" s="51" t="s">
        <v>313</v>
      </c>
      <c r="L1" s="52" t="s">
        <v>46</v>
      </c>
      <c r="M1" s="52" t="s">
        <v>314</v>
      </c>
      <c r="N1" s="52" t="s">
        <v>309</v>
      </c>
      <c r="R1" s="78"/>
    </row>
    <row r="2" spans="1:18" s="40" customFormat="1" ht="14.25" x14ac:dyDescent="0.2">
      <c r="A2" s="35" t="s">
        <v>78</v>
      </c>
      <c r="B2" s="35" t="s">
        <v>336</v>
      </c>
      <c r="C2" s="36" t="s">
        <v>79</v>
      </c>
      <c r="D2" s="37" t="s">
        <v>80</v>
      </c>
      <c r="E2" s="38">
        <v>16097.78</v>
      </c>
      <c r="F2" s="36" t="s">
        <v>50</v>
      </c>
      <c r="G2" s="36" t="s">
        <v>51</v>
      </c>
      <c r="H2" s="37" t="s">
        <v>81</v>
      </c>
      <c r="I2" s="39"/>
      <c r="J2" s="66">
        <v>16097.78</v>
      </c>
      <c r="K2" s="32">
        <v>0</v>
      </c>
      <c r="L2" s="32">
        <v>0</v>
      </c>
      <c r="M2" s="34">
        <f t="shared" ref="M2:M17" si="0">J2+L2</f>
        <v>16097.78</v>
      </c>
      <c r="N2" s="10">
        <f t="shared" ref="N2:N17" si="1">E2-M2</f>
        <v>0</v>
      </c>
      <c r="R2" s="79"/>
    </row>
    <row r="3" spans="1:18" s="40" customFormat="1" ht="14.25" x14ac:dyDescent="0.2">
      <c r="A3" s="35" t="s">
        <v>86</v>
      </c>
      <c r="B3" s="35" t="s">
        <v>337</v>
      </c>
      <c r="C3" s="36" t="s">
        <v>87</v>
      </c>
      <c r="D3" s="37" t="s">
        <v>88</v>
      </c>
      <c r="E3" s="38">
        <v>38356.03</v>
      </c>
      <c r="F3" s="36" t="s">
        <v>50</v>
      </c>
      <c r="G3" s="36" t="s">
        <v>51</v>
      </c>
      <c r="H3" s="37" t="s">
        <v>89</v>
      </c>
      <c r="I3" s="39"/>
      <c r="J3" s="66">
        <v>38356.03</v>
      </c>
      <c r="K3" s="32">
        <v>0</v>
      </c>
      <c r="L3" s="32">
        <v>0</v>
      </c>
      <c r="M3" s="34">
        <f t="shared" si="0"/>
        <v>38356.03</v>
      </c>
      <c r="N3" s="10">
        <f t="shared" si="1"/>
        <v>0</v>
      </c>
      <c r="R3" s="79"/>
    </row>
    <row r="4" spans="1:18" s="40" customFormat="1" ht="14.25" x14ac:dyDescent="0.2">
      <c r="A4" s="35" t="s">
        <v>94</v>
      </c>
      <c r="B4" s="35" t="s">
        <v>338</v>
      </c>
      <c r="C4" s="36" t="s">
        <v>87</v>
      </c>
      <c r="D4" s="37" t="s">
        <v>92</v>
      </c>
      <c r="E4" s="38">
        <v>119032.54</v>
      </c>
      <c r="F4" s="36" t="s">
        <v>50</v>
      </c>
      <c r="G4" s="36" t="s">
        <v>51</v>
      </c>
      <c r="H4" s="37" t="s">
        <v>95</v>
      </c>
      <c r="I4" s="39"/>
      <c r="J4" s="66">
        <v>119032.54</v>
      </c>
      <c r="K4" s="32">
        <v>0</v>
      </c>
      <c r="L4" s="32">
        <v>0</v>
      </c>
      <c r="M4" s="34">
        <f t="shared" si="0"/>
        <v>119032.54</v>
      </c>
      <c r="N4" s="10">
        <f t="shared" si="1"/>
        <v>0</v>
      </c>
      <c r="R4" s="79"/>
    </row>
    <row r="5" spans="1:18" s="40" customFormat="1" ht="14.25" x14ac:dyDescent="0.2">
      <c r="A5" s="35" t="s">
        <v>103</v>
      </c>
      <c r="B5" s="35" t="s">
        <v>339</v>
      </c>
      <c r="C5" s="36" t="s">
        <v>104</v>
      </c>
      <c r="D5" s="37" t="s">
        <v>105</v>
      </c>
      <c r="E5" s="38">
        <v>24968.25</v>
      </c>
      <c r="F5" s="36" t="s">
        <v>50</v>
      </c>
      <c r="G5" s="36" t="s">
        <v>51</v>
      </c>
      <c r="H5" s="37" t="s">
        <v>106</v>
      </c>
      <c r="I5" s="39"/>
      <c r="J5" s="66">
        <v>24968.25</v>
      </c>
      <c r="K5" s="32">
        <v>0</v>
      </c>
      <c r="L5" s="32">
        <v>0</v>
      </c>
      <c r="M5" s="34">
        <f t="shared" si="0"/>
        <v>24968.25</v>
      </c>
      <c r="N5" s="10">
        <f t="shared" si="1"/>
        <v>0</v>
      </c>
      <c r="R5" s="79"/>
    </row>
    <row r="6" spans="1:18" s="40" customFormat="1" ht="14.25" x14ac:dyDescent="0.2">
      <c r="A6" s="35" t="s">
        <v>107</v>
      </c>
      <c r="B6" s="35" t="s">
        <v>340</v>
      </c>
      <c r="C6" s="36" t="s">
        <v>104</v>
      </c>
      <c r="D6" s="37" t="s">
        <v>105</v>
      </c>
      <c r="E6" s="38">
        <v>12484.12</v>
      </c>
      <c r="F6" s="36" t="s">
        <v>50</v>
      </c>
      <c r="G6" s="36" t="s">
        <v>51</v>
      </c>
      <c r="H6" s="37" t="s">
        <v>108</v>
      </c>
      <c r="I6" s="39"/>
      <c r="J6" s="66">
        <v>12484.12</v>
      </c>
      <c r="K6" s="32">
        <v>0</v>
      </c>
      <c r="L6" s="32">
        <v>0</v>
      </c>
      <c r="M6" s="34">
        <f t="shared" si="0"/>
        <v>12484.12</v>
      </c>
      <c r="N6" s="10">
        <f t="shared" si="1"/>
        <v>0</v>
      </c>
      <c r="R6" s="79"/>
    </row>
    <row r="7" spans="1:18" s="40" customFormat="1" ht="14.25" x14ac:dyDescent="0.2">
      <c r="A7" s="35" t="s">
        <v>112</v>
      </c>
      <c r="B7" s="35" t="s">
        <v>341</v>
      </c>
      <c r="C7" s="36" t="s">
        <v>113</v>
      </c>
      <c r="D7" s="37" t="s">
        <v>105</v>
      </c>
      <c r="E7" s="38">
        <v>12955.93</v>
      </c>
      <c r="F7" s="36" t="s">
        <v>50</v>
      </c>
      <c r="G7" s="36" t="s">
        <v>51</v>
      </c>
      <c r="H7" s="37" t="s">
        <v>114</v>
      </c>
      <c r="I7" s="39"/>
      <c r="J7" s="66">
        <v>12955.93</v>
      </c>
      <c r="K7" s="32">
        <v>0</v>
      </c>
      <c r="L7" s="32">
        <v>0</v>
      </c>
      <c r="M7" s="34">
        <f t="shared" si="0"/>
        <v>12955.93</v>
      </c>
      <c r="N7" s="10">
        <f t="shared" si="1"/>
        <v>0</v>
      </c>
      <c r="R7" s="79"/>
    </row>
    <row r="8" spans="1:18" s="40" customFormat="1" ht="14.25" x14ac:dyDescent="0.2">
      <c r="A8" s="35" t="s">
        <v>131</v>
      </c>
      <c r="B8" s="35" t="s">
        <v>342</v>
      </c>
      <c r="C8" s="36" t="s">
        <v>132</v>
      </c>
      <c r="D8" s="37" t="s">
        <v>117</v>
      </c>
      <c r="E8" s="38">
        <v>11856.68</v>
      </c>
      <c r="F8" s="36" t="s">
        <v>50</v>
      </c>
      <c r="G8" s="36" t="s">
        <v>129</v>
      </c>
      <c r="H8" s="37" t="s">
        <v>130</v>
      </c>
      <c r="I8" s="39"/>
      <c r="J8" s="66">
        <v>11856.68</v>
      </c>
      <c r="K8" s="32">
        <v>0</v>
      </c>
      <c r="L8" s="32">
        <v>0</v>
      </c>
      <c r="M8" s="34">
        <f t="shared" si="0"/>
        <v>11856.68</v>
      </c>
      <c r="N8" s="10">
        <f t="shared" si="1"/>
        <v>0</v>
      </c>
      <c r="R8" s="79"/>
    </row>
    <row r="9" spans="1:18" s="40" customFormat="1" ht="14.25" x14ac:dyDescent="0.2">
      <c r="A9" s="35" t="s">
        <v>133</v>
      </c>
      <c r="B9" s="35" t="s">
        <v>343</v>
      </c>
      <c r="C9" s="36" t="s">
        <v>132</v>
      </c>
      <c r="D9" s="37" t="s">
        <v>117</v>
      </c>
      <c r="E9" s="38">
        <v>11856.68</v>
      </c>
      <c r="F9" s="36" t="s">
        <v>50</v>
      </c>
      <c r="G9" s="36" t="s">
        <v>129</v>
      </c>
      <c r="H9" s="37" t="s">
        <v>130</v>
      </c>
      <c r="I9" s="39"/>
      <c r="J9" s="66">
        <v>11856.68</v>
      </c>
      <c r="K9" s="32">
        <v>0</v>
      </c>
      <c r="L9" s="32">
        <v>0</v>
      </c>
      <c r="M9" s="34">
        <f t="shared" si="0"/>
        <v>11856.68</v>
      </c>
      <c r="N9" s="10">
        <f t="shared" si="1"/>
        <v>0</v>
      </c>
      <c r="R9" s="79"/>
    </row>
    <row r="10" spans="1:18" s="40" customFormat="1" ht="14.25" x14ac:dyDescent="0.2">
      <c r="A10" s="35" t="s">
        <v>165</v>
      </c>
      <c r="B10" s="35" t="s">
        <v>344</v>
      </c>
      <c r="C10" s="36" t="s">
        <v>166</v>
      </c>
      <c r="D10" s="37" t="s">
        <v>117</v>
      </c>
      <c r="E10" s="38">
        <v>12811.23</v>
      </c>
      <c r="F10" s="36" t="s">
        <v>50</v>
      </c>
      <c r="G10" s="36" t="s">
        <v>51</v>
      </c>
      <c r="H10" s="37" t="s">
        <v>164</v>
      </c>
      <c r="I10" s="39"/>
      <c r="J10" s="66">
        <v>12811.23</v>
      </c>
      <c r="K10" s="32">
        <v>0</v>
      </c>
      <c r="L10" s="32">
        <v>0</v>
      </c>
      <c r="M10" s="34">
        <f>J10+L10</f>
        <v>12811.23</v>
      </c>
      <c r="N10" s="10">
        <f>E10-M10</f>
        <v>0</v>
      </c>
      <c r="R10" s="79"/>
    </row>
    <row r="11" spans="1:18" s="40" customFormat="1" ht="14.25" x14ac:dyDescent="0.2">
      <c r="A11" s="35" t="s">
        <v>182</v>
      </c>
      <c r="B11" s="35" t="s">
        <v>345</v>
      </c>
      <c r="C11" s="36" t="s">
        <v>132</v>
      </c>
      <c r="D11" s="37" t="s">
        <v>8</v>
      </c>
      <c r="E11" s="38">
        <v>12052.65</v>
      </c>
      <c r="F11" s="36" t="s">
        <v>50</v>
      </c>
      <c r="G11" s="36" t="s">
        <v>129</v>
      </c>
      <c r="H11" s="37" t="s">
        <v>181</v>
      </c>
      <c r="I11" s="39"/>
      <c r="J11" s="66">
        <v>12052.65</v>
      </c>
      <c r="K11" s="32">
        <v>0</v>
      </c>
      <c r="L11" s="32">
        <v>0</v>
      </c>
      <c r="M11" s="34">
        <f t="shared" si="0"/>
        <v>12052.65</v>
      </c>
      <c r="N11" s="10">
        <f t="shared" si="1"/>
        <v>0</v>
      </c>
      <c r="R11" s="79"/>
    </row>
    <row r="12" spans="1:18" s="40" customFormat="1" ht="14.25" x14ac:dyDescent="0.2">
      <c r="A12" s="35" t="s">
        <v>183</v>
      </c>
      <c r="B12" s="35" t="s">
        <v>346</v>
      </c>
      <c r="C12" s="36" t="s">
        <v>132</v>
      </c>
      <c r="D12" s="37" t="s">
        <v>8</v>
      </c>
      <c r="E12" s="38">
        <v>12052.65</v>
      </c>
      <c r="F12" s="36" t="s">
        <v>50</v>
      </c>
      <c r="G12" s="36" t="s">
        <v>129</v>
      </c>
      <c r="H12" s="37" t="s">
        <v>181</v>
      </c>
      <c r="I12" s="39"/>
      <c r="J12" s="66">
        <v>12052.65</v>
      </c>
      <c r="K12" s="32">
        <v>0</v>
      </c>
      <c r="L12" s="32">
        <v>0</v>
      </c>
      <c r="M12" s="34">
        <f t="shared" si="0"/>
        <v>12052.65</v>
      </c>
      <c r="N12" s="10">
        <f t="shared" si="1"/>
        <v>0</v>
      </c>
      <c r="R12" s="79"/>
    </row>
    <row r="13" spans="1:18" s="40" customFormat="1" ht="14.25" x14ac:dyDescent="0.2">
      <c r="A13" s="35" t="s">
        <v>214</v>
      </c>
      <c r="B13" s="35" t="s">
        <v>347</v>
      </c>
      <c r="C13" s="36" t="s">
        <v>328</v>
      </c>
      <c r="D13" s="37" t="s">
        <v>204</v>
      </c>
      <c r="E13" s="38">
        <v>16377.45</v>
      </c>
      <c r="F13" s="36" t="s">
        <v>50</v>
      </c>
      <c r="G13" s="36" t="s">
        <v>10</v>
      </c>
      <c r="H13" s="37" t="s">
        <v>209</v>
      </c>
      <c r="I13" s="39"/>
      <c r="J13" s="66">
        <v>16377.45</v>
      </c>
      <c r="K13" s="32">
        <v>0</v>
      </c>
      <c r="L13" s="32">
        <v>0</v>
      </c>
      <c r="M13" s="34">
        <f t="shared" si="0"/>
        <v>16377.45</v>
      </c>
      <c r="N13" s="10">
        <f t="shared" si="1"/>
        <v>0</v>
      </c>
      <c r="R13" s="79"/>
    </row>
    <row r="14" spans="1:18" s="40" customFormat="1" ht="14.25" x14ac:dyDescent="0.2">
      <c r="A14" s="35" t="s">
        <v>215</v>
      </c>
      <c r="B14" s="35" t="s">
        <v>348</v>
      </c>
      <c r="C14" s="36" t="s">
        <v>328</v>
      </c>
      <c r="D14" s="37" t="s">
        <v>204</v>
      </c>
      <c r="E14" s="38">
        <v>17795.64</v>
      </c>
      <c r="F14" s="36" t="s">
        <v>50</v>
      </c>
      <c r="G14" s="36" t="s">
        <v>10</v>
      </c>
      <c r="H14" s="37" t="s">
        <v>209</v>
      </c>
      <c r="I14" s="39"/>
      <c r="J14" s="66">
        <v>17795.64</v>
      </c>
      <c r="K14" s="32">
        <v>0</v>
      </c>
      <c r="L14" s="32">
        <v>0</v>
      </c>
      <c r="M14" s="34">
        <f t="shared" si="0"/>
        <v>17795.64</v>
      </c>
      <c r="N14" s="10">
        <f t="shared" si="1"/>
        <v>0</v>
      </c>
      <c r="R14" s="79"/>
    </row>
    <row r="15" spans="1:18" s="40" customFormat="1" ht="14.25" x14ac:dyDescent="0.2">
      <c r="A15" s="35" t="s">
        <v>264</v>
      </c>
      <c r="B15" s="35" t="s">
        <v>349</v>
      </c>
      <c r="C15" s="36" t="s">
        <v>265</v>
      </c>
      <c r="D15" s="37" t="s">
        <v>16</v>
      </c>
      <c r="E15" s="41">
        <f>1636.134*10</f>
        <v>16361.34</v>
      </c>
      <c r="F15" s="36" t="s">
        <v>50</v>
      </c>
      <c r="G15" s="36" t="s">
        <v>118</v>
      </c>
      <c r="H15" s="37" t="s">
        <v>235</v>
      </c>
      <c r="I15" s="39"/>
      <c r="J15" s="67">
        <f>16361.34</f>
        <v>16361.34</v>
      </c>
      <c r="K15" s="32">
        <v>0</v>
      </c>
      <c r="L15" s="41">
        <v>0</v>
      </c>
      <c r="M15" s="34">
        <f>J15+L15</f>
        <v>16361.34</v>
      </c>
      <c r="N15" s="10">
        <f>E15-M15</f>
        <v>0</v>
      </c>
      <c r="R15" s="79"/>
    </row>
    <row r="16" spans="1:18" s="40" customFormat="1" ht="14.25" x14ac:dyDescent="0.2">
      <c r="A16" s="35" t="s">
        <v>280</v>
      </c>
      <c r="B16" s="35" t="s">
        <v>350</v>
      </c>
      <c r="C16" s="36" t="s">
        <v>281</v>
      </c>
      <c r="D16" s="37" t="s">
        <v>16</v>
      </c>
      <c r="E16" s="38">
        <v>11981.48</v>
      </c>
      <c r="F16" s="36" t="s">
        <v>50</v>
      </c>
      <c r="G16" s="36" t="s">
        <v>281</v>
      </c>
      <c r="H16" s="37" t="s">
        <v>282</v>
      </c>
      <c r="I16" s="39"/>
      <c r="J16" s="67">
        <v>11981.48</v>
      </c>
      <c r="K16" s="32">
        <v>0</v>
      </c>
      <c r="L16" s="34">
        <v>0</v>
      </c>
      <c r="M16" s="34">
        <f t="shared" si="0"/>
        <v>11981.48</v>
      </c>
      <c r="N16" s="10">
        <f t="shared" si="1"/>
        <v>0</v>
      </c>
      <c r="R16" s="79"/>
    </row>
    <row r="17" spans="1:18" s="14" customFormat="1" ht="14.25" x14ac:dyDescent="0.2">
      <c r="A17" s="30" t="s">
        <v>287</v>
      </c>
      <c r="B17" s="35" t="s">
        <v>351</v>
      </c>
      <c r="C17" s="31" t="s">
        <v>288</v>
      </c>
      <c r="D17" s="31" t="s">
        <v>22</v>
      </c>
      <c r="E17" s="32">
        <v>10900</v>
      </c>
      <c r="F17" s="31" t="s">
        <v>50</v>
      </c>
      <c r="G17" s="31" t="s">
        <v>129</v>
      </c>
      <c r="H17" s="31" t="s">
        <v>289</v>
      </c>
      <c r="I17" s="33" t="s">
        <v>290</v>
      </c>
      <c r="J17" s="66">
        <v>8720</v>
      </c>
      <c r="K17" s="32">
        <v>2180</v>
      </c>
      <c r="L17" s="10">
        <f>E17*0.2</f>
        <v>2180</v>
      </c>
      <c r="M17" s="10">
        <f t="shared" si="0"/>
        <v>10900</v>
      </c>
      <c r="N17" s="10">
        <f t="shared" si="1"/>
        <v>0</v>
      </c>
      <c r="R17" s="79"/>
    </row>
    <row r="18" spans="1:18" s="40" customFormat="1" x14ac:dyDescent="0.25">
      <c r="A18" s="58"/>
      <c r="B18" s="58"/>
      <c r="C18" s="44" t="s">
        <v>40</v>
      </c>
      <c r="D18" s="58"/>
      <c r="E18" s="56">
        <f>SUM(E2:E17)</f>
        <v>357940.45</v>
      </c>
      <c r="F18" s="45"/>
      <c r="G18" s="45"/>
      <c r="H18" s="45"/>
      <c r="I18" s="45"/>
      <c r="J18" s="69">
        <f>SUM(J2:J17)</f>
        <v>355760.45</v>
      </c>
      <c r="K18" s="45">
        <f>SUM(K2:K17)</f>
        <v>2180</v>
      </c>
      <c r="L18" s="45">
        <f t="shared" ref="L18:N18" si="2">SUM(L2:L17)</f>
        <v>2180</v>
      </c>
      <c r="M18" s="45">
        <f>SUM(M2:M17)</f>
        <v>357940.45</v>
      </c>
      <c r="N18" s="45">
        <f t="shared" si="2"/>
        <v>0</v>
      </c>
    </row>
    <row r="19" spans="1:18" s="40" customFormat="1" ht="14.25" x14ac:dyDescent="0.2">
      <c r="E19" s="34"/>
      <c r="J19" s="68"/>
      <c r="K19" s="34"/>
      <c r="L19" s="34"/>
      <c r="M19" s="34"/>
      <c r="N19" s="34"/>
    </row>
    <row r="20" spans="1:18" x14ac:dyDescent="0.25">
      <c r="A20" s="17" t="s">
        <v>327</v>
      </c>
      <c r="B20" s="57"/>
      <c r="C20" s="18"/>
      <c r="D20" s="18"/>
      <c r="E20" s="18"/>
      <c r="F20" s="18"/>
      <c r="G20" s="18"/>
      <c r="H20" s="18"/>
      <c r="I20" s="18"/>
      <c r="J20" s="70"/>
      <c r="K20" s="18"/>
      <c r="L20" s="18"/>
      <c r="M20" s="18"/>
      <c r="N20" s="18"/>
    </row>
    <row r="21" spans="1:18" s="40" customFormat="1" ht="14.25" x14ac:dyDescent="0.2">
      <c r="A21" s="35" t="s">
        <v>90</v>
      </c>
      <c r="B21" s="35"/>
      <c r="C21" s="36" t="s">
        <v>91</v>
      </c>
      <c r="D21" s="37" t="s">
        <v>92</v>
      </c>
      <c r="E21" s="38">
        <v>10204.33</v>
      </c>
      <c r="F21" s="36" t="s">
        <v>50</v>
      </c>
      <c r="G21" s="36" t="s">
        <v>51</v>
      </c>
      <c r="H21" s="37" t="s">
        <v>93</v>
      </c>
      <c r="I21" s="39"/>
      <c r="J21" s="66">
        <v>10204.33</v>
      </c>
      <c r="K21" s="32">
        <v>0</v>
      </c>
      <c r="L21" s="32">
        <v>0</v>
      </c>
      <c r="M21" s="34">
        <f t="shared" ref="M21:M25" si="3">J21+L21</f>
        <v>10204.33</v>
      </c>
      <c r="N21" s="10">
        <f t="shared" ref="N21:N25" si="4">E21-M21</f>
        <v>0</v>
      </c>
    </row>
    <row r="22" spans="1:18" s="40" customFormat="1" ht="14.25" x14ac:dyDescent="0.2">
      <c r="A22" s="35" t="s">
        <v>162</v>
      </c>
      <c r="B22" s="35"/>
      <c r="C22" s="36" t="s">
        <v>163</v>
      </c>
      <c r="D22" s="37" t="s">
        <v>117</v>
      </c>
      <c r="E22" s="38">
        <v>18313.349999999999</v>
      </c>
      <c r="F22" s="36" t="s">
        <v>50</v>
      </c>
      <c r="G22" s="36" t="s">
        <v>51</v>
      </c>
      <c r="H22" s="37" t="s">
        <v>164</v>
      </c>
      <c r="I22" s="39"/>
      <c r="J22" s="66">
        <v>18313.349999999999</v>
      </c>
      <c r="K22" s="32">
        <v>0</v>
      </c>
      <c r="L22" s="32">
        <v>0</v>
      </c>
      <c r="M22" s="34">
        <f t="shared" si="3"/>
        <v>18313.349999999999</v>
      </c>
      <c r="N22" s="10">
        <f t="shared" si="4"/>
        <v>0</v>
      </c>
    </row>
    <row r="23" spans="1:18" s="40" customFormat="1" ht="14.25" x14ac:dyDescent="0.2">
      <c r="A23" s="35" t="s">
        <v>199</v>
      </c>
      <c r="B23" s="35"/>
      <c r="C23" s="36" t="s">
        <v>200</v>
      </c>
      <c r="D23" s="37" t="s">
        <v>192</v>
      </c>
      <c r="E23" s="38">
        <v>37697.040000000001</v>
      </c>
      <c r="F23" s="36" t="s">
        <v>50</v>
      </c>
      <c r="G23" s="36" t="s">
        <v>51</v>
      </c>
      <c r="H23" s="37"/>
      <c r="I23" s="39"/>
      <c r="J23" s="66">
        <v>37697.040000000001</v>
      </c>
      <c r="K23" s="32">
        <v>0</v>
      </c>
      <c r="L23" s="32">
        <v>0</v>
      </c>
      <c r="M23" s="34">
        <f t="shared" si="3"/>
        <v>37697.040000000001</v>
      </c>
      <c r="N23" s="10">
        <f t="shared" si="4"/>
        <v>0</v>
      </c>
    </row>
    <row r="24" spans="1:18" s="40" customFormat="1" ht="14.25" x14ac:dyDescent="0.2">
      <c r="A24" s="35" t="s">
        <v>218</v>
      </c>
      <c r="B24" s="35"/>
      <c r="C24" s="36" t="s">
        <v>219</v>
      </c>
      <c r="D24" s="37" t="s">
        <v>204</v>
      </c>
      <c r="E24" s="38">
        <v>36273.93</v>
      </c>
      <c r="F24" s="36" t="s">
        <v>50</v>
      </c>
      <c r="G24" s="36" t="s">
        <v>220</v>
      </c>
      <c r="H24" s="37" t="s">
        <v>221</v>
      </c>
      <c r="I24" s="39"/>
      <c r="J24" s="66">
        <v>36273.93</v>
      </c>
      <c r="K24" s="32">
        <v>0</v>
      </c>
      <c r="L24" s="32">
        <v>0</v>
      </c>
      <c r="M24" s="34">
        <f t="shared" si="3"/>
        <v>36273.93</v>
      </c>
      <c r="N24" s="10">
        <f t="shared" si="4"/>
        <v>0</v>
      </c>
    </row>
    <row r="25" spans="1:18" s="40" customFormat="1" ht="14.25" x14ac:dyDescent="0.2">
      <c r="A25" s="59" t="s">
        <v>260</v>
      </c>
      <c r="B25" s="59"/>
      <c r="C25" s="60" t="s">
        <v>261</v>
      </c>
      <c r="D25" s="61" t="s">
        <v>16</v>
      </c>
      <c r="E25" s="62">
        <v>68680.14</v>
      </c>
      <c r="F25" s="60" t="s">
        <v>50</v>
      </c>
      <c r="G25" s="60" t="s">
        <v>262</v>
      </c>
      <c r="H25" s="61" t="s">
        <v>263</v>
      </c>
      <c r="I25" s="63"/>
      <c r="J25" s="71">
        <v>68680.14</v>
      </c>
      <c r="K25" s="64">
        <v>0</v>
      </c>
      <c r="L25" s="41">
        <v>0</v>
      </c>
      <c r="M25" s="34">
        <f t="shared" si="3"/>
        <v>68680.14</v>
      </c>
      <c r="N25" s="10">
        <f t="shared" si="4"/>
        <v>0</v>
      </c>
    </row>
    <row r="26" spans="1:18" s="40" customFormat="1" thickBot="1" x14ac:dyDescent="0.25">
      <c r="A26" s="35" t="s">
        <v>161</v>
      </c>
      <c r="B26" s="35"/>
      <c r="C26" s="36" t="s">
        <v>159</v>
      </c>
      <c r="D26" s="37" t="s">
        <v>117</v>
      </c>
      <c r="E26" s="62">
        <v>34487.42</v>
      </c>
      <c r="F26" s="36" t="s">
        <v>50</v>
      </c>
      <c r="G26" s="36" t="s">
        <v>51</v>
      </c>
      <c r="H26" s="37" t="s">
        <v>160</v>
      </c>
      <c r="I26" s="39"/>
      <c r="J26" s="66">
        <v>34487.42</v>
      </c>
      <c r="K26" s="32">
        <v>0</v>
      </c>
      <c r="L26" s="32">
        <v>0</v>
      </c>
      <c r="M26" s="34">
        <f>J26+L26</f>
        <v>34487.42</v>
      </c>
      <c r="N26" s="10">
        <f>E26-M26</f>
        <v>0</v>
      </c>
    </row>
    <row r="27" spans="1:18" s="40" customFormat="1" ht="15.75" thickBot="1" x14ac:dyDescent="0.3">
      <c r="A27" s="58"/>
      <c r="B27" s="58"/>
      <c r="C27" s="44"/>
      <c r="D27" s="58"/>
      <c r="E27" s="139">
        <f>SUM(E21:E26)</f>
        <v>205656.20999999996</v>
      </c>
      <c r="F27" s="45"/>
      <c r="G27" s="45"/>
      <c r="H27" s="45"/>
      <c r="I27" s="45"/>
      <c r="J27" s="140">
        <f>SUM(J21:J26)</f>
        <v>205656.20999999996</v>
      </c>
      <c r="K27" s="45">
        <f t="shared" ref="K27:N27" si="5">SUM(K21:K26)</f>
        <v>0</v>
      </c>
      <c r="L27" s="45">
        <f t="shared" si="5"/>
        <v>0</v>
      </c>
      <c r="M27" s="69">
        <f t="shared" si="5"/>
        <v>205656.20999999996</v>
      </c>
      <c r="N27" s="45">
        <f t="shared" si="5"/>
        <v>0</v>
      </c>
    </row>
    <row r="28" spans="1:18" s="40" customFormat="1" x14ac:dyDescent="0.25">
      <c r="A28" s="75"/>
      <c r="B28" s="75"/>
      <c r="C28" s="76"/>
      <c r="D28" s="75"/>
      <c r="E28" s="141"/>
      <c r="F28" s="77"/>
      <c r="G28" s="77"/>
      <c r="H28" s="77"/>
      <c r="I28" s="77"/>
      <c r="J28" s="142"/>
      <c r="K28" s="77"/>
      <c r="L28" s="77"/>
      <c r="M28" s="77"/>
      <c r="N28" s="77"/>
    </row>
    <row r="29" spans="1:18" x14ac:dyDescent="0.25">
      <c r="A29" s="17" t="s">
        <v>310</v>
      </c>
      <c r="B29" s="57"/>
      <c r="C29" s="18"/>
      <c r="D29" s="18"/>
      <c r="E29" s="18"/>
      <c r="F29" s="18"/>
      <c r="G29" s="18"/>
      <c r="H29" s="18"/>
      <c r="I29" s="18"/>
      <c r="J29" s="70"/>
      <c r="K29" s="18"/>
      <c r="L29" s="18"/>
      <c r="M29" s="18"/>
      <c r="N29" s="18"/>
    </row>
    <row r="30" spans="1:18" s="14" customFormat="1" ht="14.25" x14ac:dyDescent="0.2">
      <c r="A30" s="30" t="s">
        <v>47</v>
      </c>
      <c r="B30" s="30"/>
      <c r="C30" s="31" t="s">
        <v>48</v>
      </c>
      <c r="D30" s="31" t="s">
        <v>49</v>
      </c>
      <c r="E30" s="32">
        <v>3997.95</v>
      </c>
      <c r="F30" s="31" t="s">
        <v>50</v>
      </c>
      <c r="G30" s="31" t="s">
        <v>51</v>
      </c>
      <c r="H30" s="31" t="s">
        <v>52</v>
      </c>
      <c r="I30" s="33"/>
      <c r="J30" s="66">
        <v>3997.95</v>
      </c>
      <c r="K30" s="32">
        <v>0</v>
      </c>
      <c r="L30" s="32">
        <v>0</v>
      </c>
      <c r="M30" s="34">
        <f t="shared" ref="M30:M61" si="6">J30+L30</f>
        <v>3997.95</v>
      </c>
      <c r="N30" s="10">
        <f t="shared" ref="N30:N61" si="7">E30-M30</f>
        <v>0</v>
      </c>
    </row>
    <row r="31" spans="1:18" s="40" customFormat="1" ht="14.25" x14ac:dyDescent="0.2">
      <c r="A31" s="35" t="s">
        <v>53</v>
      </c>
      <c r="B31" s="35"/>
      <c r="C31" s="36" t="s">
        <v>54</v>
      </c>
      <c r="D31" s="37" t="s">
        <v>49</v>
      </c>
      <c r="E31" s="38">
        <v>8113.05</v>
      </c>
      <c r="F31" s="36" t="s">
        <v>50</v>
      </c>
      <c r="G31" s="36" t="s">
        <v>51</v>
      </c>
      <c r="H31" s="37" t="s">
        <v>55</v>
      </c>
      <c r="I31" s="39"/>
      <c r="J31" s="66">
        <v>8113.05</v>
      </c>
      <c r="K31" s="32">
        <v>0</v>
      </c>
      <c r="L31" s="32">
        <v>0</v>
      </c>
      <c r="M31" s="34">
        <f t="shared" si="6"/>
        <v>8113.05</v>
      </c>
      <c r="N31" s="10">
        <f t="shared" si="7"/>
        <v>0</v>
      </c>
    </row>
    <row r="32" spans="1:18" s="40" customFormat="1" ht="14.25" x14ac:dyDescent="0.2">
      <c r="A32" s="35" t="s">
        <v>53</v>
      </c>
      <c r="B32" s="35"/>
      <c r="C32" s="36" t="s">
        <v>54</v>
      </c>
      <c r="D32" s="37" t="s">
        <v>49</v>
      </c>
      <c r="E32" s="38">
        <v>2700.72</v>
      </c>
      <c r="F32" s="36" t="s">
        <v>50</v>
      </c>
      <c r="G32" s="36" t="s">
        <v>51</v>
      </c>
      <c r="H32" s="37" t="s">
        <v>55</v>
      </c>
      <c r="I32" s="39"/>
      <c r="J32" s="66">
        <v>2700.72</v>
      </c>
      <c r="K32" s="32">
        <v>0</v>
      </c>
      <c r="L32" s="32">
        <v>0</v>
      </c>
      <c r="M32" s="34">
        <f t="shared" si="6"/>
        <v>2700.72</v>
      </c>
      <c r="N32" s="10">
        <f t="shared" si="7"/>
        <v>0</v>
      </c>
    </row>
    <row r="33" spans="1:14" s="40" customFormat="1" ht="14.25" x14ac:dyDescent="0.2">
      <c r="A33" s="35" t="s">
        <v>56</v>
      </c>
      <c r="B33" s="35"/>
      <c r="C33" s="36" t="s">
        <v>57</v>
      </c>
      <c r="D33" s="37" t="s">
        <v>58</v>
      </c>
      <c r="E33" s="38">
        <v>1402.39</v>
      </c>
      <c r="F33" s="36" t="s">
        <v>50</v>
      </c>
      <c r="G33" s="36" t="s">
        <v>59</v>
      </c>
      <c r="H33" s="37" t="s">
        <v>60</v>
      </c>
      <c r="I33" s="39" t="s">
        <v>61</v>
      </c>
      <c r="J33" s="66">
        <v>1402.39</v>
      </c>
      <c r="K33" s="32">
        <v>0</v>
      </c>
      <c r="L33" s="32">
        <v>0</v>
      </c>
      <c r="M33" s="34">
        <f t="shared" si="6"/>
        <v>1402.39</v>
      </c>
      <c r="N33" s="10">
        <f t="shared" si="7"/>
        <v>0</v>
      </c>
    </row>
    <row r="34" spans="1:14" s="40" customFormat="1" ht="14.25" x14ac:dyDescent="0.2">
      <c r="A34" s="35" t="s">
        <v>62</v>
      </c>
      <c r="B34" s="35"/>
      <c r="C34" s="36" t="s">
        <v>63</v>
      </c>
      <c r="D34" s="37" t="s">
        <v>64</v>
      </c>
      <c r="E34" s="38">
        <v>5256</v>
      </c>
      <c r="F34" s="36" t="s">
        <v>50</v>
      </c>
      <c r="G34" s="36" t="s">
        <v>51</v>
      </c>
      <c r="H34" s="37" t="s">
        <v>65</v>
      </c>
      <c r="I34" s="39"/>
      <c r="J34" s="66">
        <v>5256</v>
      </c>
      <c r="K34" s="32">
        <v>0</v>
      </c>
      <c r="L34" s="32">
        <v>0</v>
      </c>
      <c r="M34" s="34">
        <f t="shared" si="6"/>
        <v>5256</v>
      </c>
      <c r="N34" s="10">
        <f t="shared" si="7"/>
        <v>0</v>
      </c>
    </row>
    <row r="35" spans="1:14" s="40" customFormat="1" ht="14.25" x14ac:dyDescent="0.2">
      <c r="A35" s="35" t="s">
        <v>66</v>
      </c>
      <c r="B35" s="35"/>
      <c r="C35" s="36" t="s">
        <v>67</v>
      </c>
      <c r="D35" s="37" t="s">
        <v>68</v>
      </c>
      <c r="E35" s="38">
        <v>3585.37</v>
      </c>
      <c r="F35" s="36" t="s">
        <v>50</v>
      </c>
      <c r="G35" s="36" t="s">
        <v>69</v>
      </c>
      <c r="H35" s="37" t="s">
        <v>70</v>
      </c>
      <c r="I35" s="39"/>
      <c r="J35" s="66">
        <v>3585.37</v>
      </c>
      <c r="K35" s="32">
        <v>0</v>
      </c>
      <c r="L35" s="32">
        <v>0</v>
      </c>
      <c r="M35" s="34">
        <f t="shared" si="6"/>
        <v>3585.37</v>
      </c>
      <c r="N35" s="10">
        <f t="shared" si="7"/>
        <v>0</v>
      </c>
    </row>
    <row r="36" spans="1:14" s="40" customFormat="1" ht="14.25" x14ac:dyDescent="0.2">
      <c r="A36" s="35" t="s">
        <v>71</v>
      </c>
      <c r="B36" s="35"/>
      <c r="C36" s="36" t="s">
        <v>72</v>
      </c>
      <c r="D36" s="37" t="s">
        <v>68</v>
      </c>
      <c r="E36" s="38">
        <v>8262</v>
      </c>
      <c r="F36" s="36" t="s">
        <v>50</v>
      </c>
      <c r="G36" s="36" t="s">
        <v>51</v>
      </c>
      <c r="H36" s="37" t="s">
        <v>73</v>
      </c>
      <c r="I36" s="39"/>
      <c r="J36" s="66">
        <v>8262</v>
      </c>
      <c r="K36" s="32">
        <v>0</v>
      </c>
      <c r="L36" s="32">
        <v>0</v>
      </c>
      <c r="M36" s="34">
        <f t="shared" si="6"/>
        <v>8262</v>
      </c>
      <c r="N36" s="10">
        <f t="shared" si="7"/>
        <v>0</v>
      </c>
    </row>
    <row r="37" spans="1:14" s="40" customFormat="1" ht="14.25" x14ac:dyDescent="0.2">
      <c r="A37" s="35" t="s">
        <v>74</v>
      </c>
      <c r="B37" s="35"/>
      <c r="C37" s="36" t="s">
        <v>75</v>
      </c>
      <c r="D37" s="37" t="s">
        <v>76</v>
      </c>
      <c r="E37" s="38">
        <v>5057.8</v>
      </c>
      <c r="F37" s="36" t="s">
        <v>50</v>
      </c>
      <c r="G37" s="36" t="s">
        <v>51</v>
      </c>
      <c r="H37" s="37" t="s">
        <v>77</v>
      </c>
      <c r="I37" s="39"/>
      <c r="J37" s="66">
        <v>5057.8</v>
      </c>
      <c r="K37" s="32">
        <v>0</v>
      </c>
      <c r="L37" s="32">
        <v>0</v>
      </c>
      <c r="M37" s="34">
        <f t="shared" si="6"/>
        <v>5057.8</v>
      </c>
      <c r="N37" s="10">
        <f t="shared" si="7"/>
        <v>0</v>
      </c>
    </row>
    <row r="38" spans="1:14" s="40" customFormat="1" ht="14.25" x14ac:dyDescent="0.2">
      <c r="A38" s="35" t="s">
        <v>82</v>
      </c>
      <c r="B38" s="35"/>
      <c r="C38" s="36" t="s">
        <v>83</v>
      </c>
      <c r="D38" s="37" t="s">
        <v>80</v>
      </c>
      <c r="E38" s="38">
        <v>6122.6</v>
      </c>
      <c r="F38" s="36" t="s">
        <v>50</v>
      </c>
      <c r="G38" s="36" t="s">
        <v>84</v>
      </c>
      <c r="H38" s="37" t="s">
        <v>85</v>
      </c>
      <c r="I38" s="39"/>
      <c r="J38" s="66">
        <v>6122.6</v>
      </c>
      <c r="K38" s="32">
        <v>0</v>
      </c>
      <c r="L38" s="32">
        <v>0</v>
      </c>
      <c r="M38" s="34">
        <f t="shared" si="6"/>
        <v>6122.6</v>
      </c>
      <c r="N38" s="10">
        <f t="shared" si="7"/>
        <v>0</v>
      </c>
    </row>
    <row r="39" spans="1:14" s="40" customFormat="1" ht="14.25" x14ac:dyDescent="0.2">
      <c r="A39" s="35" t="s">
        <v>96</v>
      </c>
      <c r="B39" s="35"/>
      <c r="C39" s="36" t="s">
        <v>79</v>
      </c>
      <c r="D39" s="37" t="s">
        <v>97</v>
      </c>
      <c r="E39" s="38">
        <v>3806.66</v>
      </c>
      <c r="F39" s="36" t="s">
        <v>50</v>
      </c>
      <c r="G39" s="36" t="s">
        <v>51</v>
      </c>
      <c r="H39" s="37" t="s">
        <v>98</v>
      </c>
      <c r="I39" s="39"/>
      <c r="J39" s="66">
        <v>3806.66</v>
      </c>
      <c r="K39" s="32">
        <v>0</v>
      </c>
      <c r="L39" s="32">
        <v>0</v>
      </c>
      <c r="M39" s="34">
        <f t="shared" si="6"/>
        <v>3806.66</v>
      </c>
      <c r="N39" s="10">
        <f t="shared" si="7"/>
        <v>0</v>
      </c>
    </row>
    <row r="40" spans="1:14" s="40" customFormat="1" ht="14.25" x14ac:dyDescent="0.2">
      <c r="A40" s="35" t="s">
        <v>99</v>
      </c>
      <c r="B40" s="35"/>
      <c r="C40" s="36" t="s">
        <v>100</v>
      </c>
      <c r="D40" s="37" t="s">
        <v>101</v>
      </c>
      <c r="E40" s="38">
        <v>4252.5</v>
      </c>
      <c r="F40" s="36" t="s">
        <v>50</v>
      </c>
      <c r="G40" s="36" t="s">
        <v>59</v>
      </c>
      <c r="H40" s="37" t="s">
        <v>102</v>
      </c>
      <c r="I40" s="39"/>
      <c r="J40" s="66">
        <v>4252.5</v>
      </c>
      <c r="K40" s="32">
        <v>0</v>
      </c>
      <c r="L40" s="32">
        <v>0</v>
      </c>
      <c r="M40" s="34">
        <f t="shared" si="6"/>
        <v>4252.5</v>
      </c>
      <c r="N40" s="10">
        <f t="shared" si="7"/>
        <v>0</v>
      </c>
    </row>
    <row r="41" spans="1:14" s="40" customFormat="1" ht="14.25" x14ac:dyDescent="0.2">
      <c r="A41" s="35" t="s">
        <v>109</v>
      </c>
      <c r="B41" s="35"/>
      <c r="C41" s="36" t="s">
        <v>110</v>
      </c>
      <c r="D41" s="37" t="s">
        <v>105</v>
      </c>
      <c r="E41" s="38">
        <v>2854.04</v>
      </c>
      <c r="F41" s="36" t="s">
        <v>50</v>
      </c>
      <c r="G41" s="36" t="s">
        <v>51</v>
      </c>
      <c r="H41" s="37" t="s">
        <v>106</v>
      </c>
      <c r="I41" s="39"/>
      <c r="J41" s="66">
        <v>2854.04</v>
      </c>
      <c r="K41" s="32">
        <v>0</v>
      </c>
      <c r="L41" s="32">
        <v>0</v>
      </c>
      <c r="M41" s="34">
        <f t="shared" si="6"/>
        <v>2854.04</v>
      </c>
      <c r="N41" s="10">
        <f t="shared" si="7"/>
        <v>0</v>
      </c>
    </row>
    <row r="42" spans="1:14" s="40" customFormat="1" ht="14.25" x14ac:dyDescent="0.2">
      <c r="A42" s="35" t="s">
        <v>111</v>
      </c>
      <c r="B42" s="35"/>
      <c r="C42" s="36" t="s">
        <v>110</v>
      </c>
      <c r="D42" s="37" t="s">
        <v>105</v>
      </c>
      <c r="E42" s="38">
        <v>2854.04</v>
      </c>
      <c r="F42" s="36" t="s">
        <v>50</v>
      </c>
      <c r="G42" s="36" t="s">
        <v>51</v>
      </c>
      <c r="H42" s="37" t="s">
        <v>106</v>
      </c>
      <c r="I42" s="39"/>
      <c r="J42" s="66">
        <v>2854.04</v>
      </c>
      <c r="K42" s="32">
        <v>0</v>
      </c>
      <c r="L42" s="32">
        <v>0</v>
      </c>
      <c r="M42" s="34">
        <f t="shared" si="6"/>
        <v>2854.04</v>
      </c>
      <c r="N42" s="10">
        <f t="shared" si="7"/>
        <v>0</v>
      </c>
    </row>
    <row r="43" spans="1:14" s="40" customFormat="1" ht="14.25" x14ac:dyDescent="0.2">
      <c r="A43" s="30" t="s">
        <v>115</v>
      </c>
      <c r="B43" s="30"/>
      <c r="C43" s="36" t="s">
        <v>116</v>
      </c>
      <c r="D43" s="37" t="s">
        <v>117</v>
      </c>
      <c r="E43" s="38">
        <v>2983.26</v>
      </c>
      <c r="F43" s="36" t="s">
        <v>50</v>
      </c>
      <c r="G43" s="36" t="s">
        <v>118</v>
      </c>
      <c r="H43" s="37" t="s">
        <v>119</v>
      </c>
      <c r="I43" s="39"/>
      <c r="J43" s="66">
        <v>2983.26</v>
      </c>
      <c r="K43" s="32">
        <v>0</v>
      </c>
      <c r="L43" s="32">
        <v>0</v>
      </c>
      <c r="M43" s="34">
        <f t="shared" si="6"/>
        <v>2983.26</v>
      </c>
      <c r="N43" s="10">
        <f t="shared" si="7"/>
        <v>0</v>
      </c>
    </row>
    <row r="44" spans="1:14" s="40" customFormat="1" ht="14.25" x14ac:dyDescent="0.2">
      <c r="A44" s="30" t="s">
        <v>120</v>
      </c>
      <c r="B44" s="30"/>
      <c r="C44" s="36" t="s">
        <v>121</v>
      </c>
      <c r="D44" s="37" t="s">
        <v>117</v>
      </c>
      <c r="E44" s="38">
        <v>6639.27</v>
      </c>
      <c r="F44" s="36" t="s">
        <v>50</v>
      </c>
      <c r="G44" s="36" t="s">
        <v>118</v>
      </c>
      <c r="H44" s="37" t="s">
        <v>122</v>
      </c>
      <c r="I44" s="39"/>
      <c r="J44" s="66">
        <v>6639.27</v>
      </c>
      <c r="K44" s="32">
        <v>0</v>
      </c>
      <c r="L44" s="32">
        <v>0</v>
      </c>
      <c r="M44" s="34">
        <f t="shared" si="6"/>
        <v>6639.27</v>
      </c>
      <c r="N44" s="10">
        <f t="shared" si="7"/>
        <v>0</v>
      </c>
    </row>
    <row r="45" spans="1:14" s="40" customFormat="1" ht="14.25" x14ac:dyDescent="0.2">
      <c r="A45" s="30" t="s">
        <v>123</v>
      </c>
      <c r="B45" s="30"/>
      <c r="C45" s="36" t="s">
        <v>121</v>
      </c>
      <c r="D45" s="37" t="s">
        <v>117</v>
      </c>
      <c r="E45" s="38">
        <v>6639.27</v>
      </c>
      <c r="F45" s="36" t="s">
        <v>50</v>
      </c>
      <c r="G45" s="36" t="s">
        <v>118</v>
      </c>
      <c r="H45" s="37" t="s">
        <v>122</v>
      </c>
      <c r="I45" s="39"/>
      <c r="J45" s="66">
        <v>6639.27</v>
      </c>
      <c r="K45" s="32">
        <v>0</v>
      </c>
      <c r="L45" s="32">
        <v>0</v>
      </c>
      <c r="M45" s="34">
        <f t="shared" si="6"/>
        <v>6639.27</v>
      </c>
      <c r="N45" s="10">
        <f t="shared" si="7"/>
        <v>0</v>
      </c>
    </row>
    <row r="46" spans="1:14" s="40" customFormat="1" ht="14.25" x14ac:dyDescent="0.2">
      <c r="A46" s="35" t="s">
        <v>124</v>
      </c>
      <c r="B46" s="35"/>
      <c r="C46" s="36" t="s">
        <v>121</v>
      </c>
      <c r="D46" s="37" t="s">
        <v>117</v>
      </c>
      <c r="E46" s="38">
        <v>6106.87</v>
      </c>
      <c r="F46" s="36" t="s">
        <v>50</v>
      </c>
      <c r="G46" s="36" t="s">
        <v>118</v>
      </c>
      <c r="H46" s="37" t="s">
        <v>125</v>
      </c>
      <c r="I46" s="39"/>
      <c r="J46" s="66">
        <v>6106.87</v>
      </c>
      <c r="K46" s="32">
        <v>0</v>
      </c>
      <c r="L46" s="32">
        <v>0</v>
      </c>
      <c r="M46" s="34">
        <f t="shared" si="6"/>
        <v>6106.87</v>
      </c>
      <c r="N46" s="10">
        <f t="shared" si="7"/>
        <v>0</v>
      </c>
    </row>
    <row r="47" spans="1:14" s="40" customFormat="1" ht="14.25" x14ac:dyDescent="0.2">
      <c r="A47" s="35" t="s">
        <v>126</v>
      </c>
      <c r="B47" s="35"/>
      <c r="C47" s="36" t="s">
        <v>121</v>
      </c>
      <c r="D47" s="37" t="s">
        <v>117</v>
      </c>
      <c r="E47" s="38">
        <v>6106.87</v>
      </c>
      <c r="F47" s="36" t="s">
        <v>50</v>
      </c>
      <c r="G47" s="36" t="s">
        <v>118</v>
      </c>
      <c r="H47" s="37" t="s">
        <v>125</v>
      </c>
      <c r="I47" s="39"/>
      <c r="J47" s="66">
        <v>6106.87</v>
      </c>
      <c r="K47" s="32">
        <v>0</v>
      </c>
      <c r="L47" s="32">
        <v>0</v>
      </c>
      <c r="M47" s="34">
        <f t="shared" si="6"/>
        <v>6106.87</v>
      </c>
      <c r="N47" s="10">
        <f t="shared" si="7"/>
        <v>0</v>
      </c>
    </row>
    <row r="48" spans="1:14" s="40" customFormat="1" ht="14.25" x14ac:dyDescent="0.2">
      <c r="A48" s="35" t="s">
        <v>127</v>
      </c>
      <c r="B48" s="35"/>
      <c r="C48" s="36" t="s">
        <v>128</v>
      </c>
      <c r="D48" s="37" t="s">
        <v>117</v>
      </c>
      <c r="E48" s="38">
        <v>8351.6200000000008</v>
      </c>
      <c r="F48" s="36" t="s">
        <v>50</v>
      </c>
      <c r="G48" s="36" t="s">
        <v>129</v>
      </c>
      <c r="H48" s="37" t="s">
        <v>130</v>
      </c>
      <c r="I48" s="39"/>
      <c r="J48" s="66">
        <v>8351.6200000000008</v>
      </c>
      <c r="K48" s="32">
        <v>0</v>
      </c>
      <c r="L48" s="32">
        <v>0</v>
      </c>
      <c r="M48" s="34">
        <f t="shared" si="6"/>
        <v>8351.6200000000008</v>
      </c>
      <c r="N48" s="10">
        <f t="shared" si="7"/>
        <v>0</v>
      </c>
    </row>
    <row r="49" spans="1:14" s="40" customFormat="1" ht="14.25" x14ac:dyDescent="0.2">
      <c r="A49" s="35" t="s">
        <v>134</v>
      </c>
      <c r="B49" s="35"/>
      <c r="C49" s="36" t="s">
        <v>135</v>
      </c>
      <c r="D49" s="37" t="s">
        <v>117</v>
      </c>
      <c r="E49" s="38">
        <v>2650.16</v>
      </c>
      <c r="F49" s="36" t="s">
        <v>50</v>
      </c>
      <c r="G49" s="36" t="s">
        <v>118</v>
      </c>
      <c r="H49" s="37" t="s">
        <v>130</v>
      </c>
      <c r="I49" s="39"/>
      <c r="J49" s="66">
        <v>2650.16</v>
      </c>
      <c r="K49" s="32">
        <v>0</v>
      </c>
      <c r="L49" s="32">
        <v>0</v>
      </c>
      <c r="M49" s="34">
        <f t="shared" si="6"/>
        <v>2650.16</v>
      </c>
      <c r="N49" s="10">
        <f t="shared" si="7"/>
        <v>0</v>
      </c>
    </row>
    <row r="50" spans="1:14" s="40" customFormat="1" ht="14.25" x14ac:dyDescent="0.2">
      <c r="A50" s="35" t="s">
        <v>136</v>
      </c>
      <c r="B50" s="35"/>
      <c r="C50" s="36" t="s">
        <v>135</v>
      </c>
      <c r="D50" s="37" t="s">
        <v>117</v>
      </c>
      <c r="E50" s="38">
        <v>2650.16</v>
      </c>
      <c r="F50" s="36" t="s">
        <v>50</v>
      </c>
      <c r="G50" s="36" t="s">
        <v>118</v>
      </c>
      <c r="H50" s="37" t="s">
        <v>130</v>
      </c>
      <c r="I50" s="39"/>
      <c r="J50" s="66">
        <v>2650.16</v>
      </c>
      <c r="K50" s="32">
        <v>0</v>
      </c>
      <c r="L50" s="32">
        <v>0</v>
      </c>
      <c r="M50" s="34">
        <f t="shared" si="6"/>
        <v>2650.16</v>
      </c>
      <c r="N50" s="10">
        <f t="shared" si="7"/>
        <v>0</v>
      </c>
    </row>
    <row r="51" spans="1:14" s="40" customFormat="1" ht="14.25" x14ac:dyDescent="0.2">
      <c r="A51" s="35" t="s">
        <v>137</v>
      </c>
      <c r="B51" s="35"/>
      <c r="C51" s="36" t="s">
        <v>138</v>
      </c>
      <c r="D51" s="37" t="s">
        <v>117</v>
      </c>
      <c r="E51" s="38">
        <v>9292.01</v>
      </c>
      <c r="F51" s="36" t="s">
        <v>50</v>
      </c>
      <c r="G51" s="36" t="s">
        <v>129</v>
      </c>
      <c r="H51" s="37" t="s">
        <v>130</v>
      </c>
      <c r="I51" s="39"/>
      <c r="J51" s="66">
        <v>9292.01</v>
      </c>
      <c r="K51" s="32">
        <v>0</v>
      </c>
      <c r="L51" s="32">
        <v>0</v>
      </c>
      <c r="M51" s="34">
        <f t="shared" si="6"/>
        <v>9292.01</v>
      </c>
      <c r="N51" s="10">
        <f t="shared" si="7"/>
        <v>0</v>
      </c>
    </row>
    <row r="52" spans="1:14" s="40" customFormat="1" ht="14.25" x14ac:dyDescent="0.2">
      <c r="A52" s="35" t="s">
        <v>139</v>
      </c>
      <c r="B52" s="35"/>
      <c r="C52" s="36" t="s">
        <v>138</v>
      </c>
      <c r="D52" s="37" t="s">
        <v>117</v>
      </c>
      <c r="E52" s="38">
        <v>9292.01</v>
      </c>
      <c r="F52" s="36" t="s">
        <v>50</v>
      </c>
      <c r="G52" s="36" t="s">
        <v>129</v>
      </c>
      <c r="H52" s="37" t="s">
        <v>130</v>
      </c>
      <c r="I52" s="39"/>
      <c r="J52" s="66">
        <v>9292.01</v>
      </c>
      <c r="K52" s="32">
        <v>0</v>
      </c>
      <c r="L52" s="32">
        <v>0</v>
      </c>
      <c r="M52" s="34">
        <f t="shared" si="6"/>
        <v>9292.01</v>
      </c>
      <c r="N52" s="10">
        <f t="shared" si="7"/>
        <v>0</v>
      </c>
    </row>
    <row r="53" spans="1:14" s="40" customFormat="1" ht="14.25" x14ac:dyDescent="0.2">
      <c r="A53" s="35" t="s">
        <v>140</v>
      </c>
      <c r="B53" s="35"/>
      <c r="C53" s="36" t="s">
        <v>138</v>
      </c>
      <c r="D53" s="37" t="s">
        <v>117</v>
      </c>
      <c r="E53" s="38">
        <v>9292.01</v>
      </c>
      <c r="F53" s="36" t="s">
        <v>50</v>
      </c>
      <c r="G53" s="36" t="s">
        <v>129</v>
      </c>
      <c r="H53" s="37" t="s">
        <v>130</v>
      </c>
      <c r="I53" s="39"/>
      <c r="J53" s="66">
        <v>9292.01</v>
      </c>
      <c r="K53" s="32">
        <v>0</v>
      </c>
      <c r="L53" s="32">
        <v>0</v>
      </c>
      <c r="M53" s="34">
        <f t="shared" si="6"/>
        <v>9292.01</v>
      </c>
      <c r="N53" s="10">
        <f t="shared" si="7"/>
        <v>0</v>
      </c>
    </row>
    <row r="54" spans="1:14" s="40" customFormat="1" ht="14.25" x14ac:dyDescent="0.2">
      <c r="A54" s="35" t="s">
        <v>141</v>
      </c>
      <c r="B54" s="35"/>
      <c r="C54" s="36" t="s">
        <v>142</v>
      </c>
      <c r="D54" s="37" t="s">
        <v>117</v>
      </c>
      <c r="E54" s="38">
        <v>2710</v>
      </c>
      <c r="F54" s="36" t="s">
        <v>50</v>
      </c>
      <c r="G54" s="36" t="s">
        <v>143</v>
      </c>
      <c r="H54" s="37" t="s">
        <v>144</v>
      </c>
      <c r="I54" s="39"/>
      <c r="J54" s="66">
        <v>2710</v>
      </c>
      <c r="K54" s="32">
        <v>0</v>
      </c>
      <c r="L54" s="32">
        <v>0</v>
      </c>
      <c r="M54" s="34">
        <f t="shared" si="6"/>
        <v>2710</v>
      </c>
      <c r="N54" s="10">
        <f t="shared" si="7"/>
        <v>0</v>
      </c>
    </row>
    <row r="55" spans="1:14" s="40" customFormat="1" ht="14.25" x14ac:dyDescent="0.2">
      <c r="A55" s="35" t="s">
        <v>145</v>
      </c>
      <c r="B55" s="35"/>
      <c r="C55" s="36" t="s">
        <v>146</v>
      </c>
      <c r="D55" s="37" t="s">
        <v>117</v>
      </c>
      <c r="E55" s="38">
        <v>2952.4</v>
      </c>
      <c r="F55" s="36" t="s">
        <v>50</v>
      </c>
      <c r="G55" s="36" t="s">
        <v>147</v>
      </c>
      <c r="H55" s="37" t="s">
        <v>148</v>
      </c>
      <c r="I55" s="39"/>
      <c r="J55" s="66">
        <v>2952.4</v>
      </c>
      <c r="K55" s="32">
        <v>0</v>
      </c>
      <c r="L55" s="32">
        <v>0</v>
      </c>
      <c r="M55" s="34">
        <f t="shared" si="6"/>
        <v>2952.4</v>
      </c>
      <c r="N55" s="10">
        <f t="shared" si="7"/>
        <v>0</v>
      </c>
    </row>
    <row r="56" spans="1:14" s="40" customFormat="1" ht="14.25" x14ac:dyDescent="0.2">
      <c r="A56" s="35" t="s">
        <v>149</v>
      </c>
      <c r="B56" s="35"/>
      <c r="C56" s="36" t="s">
        <v>150</v>
      </c>
      <c r="D56" s="37" t="s">
        <v>117</v>
      </c>
      <c r="E56" s="38">
        <v>1512.5</v>
      </c>
      <c r="F56" s="36" t="s">
        <v>50</v>
      </c>
      <c r="G56" s="36" t="s">
        <v>147</v>
      </c>
      <c r="H56" s="37" t="s">
        <v>151</v>
      </c>
      <c r="I56" s="39"/>
      <c r="J56" s="66">
        <v>1512.5</v>
      </c>
      <c r="K56" s="32">
        <v>0</v>
      </c>
      <c r="L56" s="32">
        <v>0</v>
      </c>
      <c r="M56" s="34">
        <f t="shared" si="6"/>
        <v>1512.5</v>
      </c>
      <c r="N56" s="10">
        <f t="shared" si="7"/>
        <v>0</v>
      </c>
    </row>
    <row r="57" spans="1:14" s="40" customFormat="1" ht="14.25" x14ac:dyDescent="0.2">
      <c r="A57" s="35" t="s">
        <v>152</v>
      </c>
      <c r="B57" s="35"/>
      <c r="C57" s="36" t="s">
        <v>150</v>
      </c>
      <c r="D57" s="37" t="s">
        <v>117</v>
      </c>
      <c r="E57" s="38">
        <v>1512.5</v>
      </c>
      <c r="F57" s="36" t="s">
        <v>50</v>
      </c>
      <c r="G57" s="36" t="s">
        <v>147</v>
      </c>
      <c r="H57" s="37" t="s">
        <v>151</v>
      </c>
      <c r="I57" s="39"/>
      <c r="J57" s="66">
        <v>1512.5</v>
      </c>
      <c r="K57" s="32">
        <v>0</v>
      </c>
      <c r="L57" s="32">
        <v>0</v>
      </c>
      <c r="M57" s="34">
        <f t="shared" si="6"/>
        <v>1512.5</v>
      </c>
      <c r="N57" s="10">
        <f t="shared" si="7"/>
        <v>0</v>
      </c>
    </row>
    <row r="58" spans="1:14" s="40" customFormat="1" ht="14.25" x14ac:dyDescent="0.2">
      <c r="A58" s="35" t="s">
        <v>153</v>
      </c>
      <c r="B58" s="35"/>
      <c r="C58" s="36" t="s">
        <v>150</v>
      </c>
      <c r="D58" s="37" t="s">
        <v>117</v>
      </c>
      <c r="E58" s="38">
        <v>1512.5</v>
      </c>
      <c r="F58" s="36" t="s">
        <v>50</v>
      </c>
      <c r="G58" s="36" t="s">
        <v>147</v>
      </c>
      <c r="H58" s="37" t="s">
        <v>151</v>
      </c>
      <c r="I58" s="39"/>
      <c r="J58" s="66">
        <v>1512.5</v>
      </c>
      <c r="K58" s="32">
        <v>0</v>
      </c>
      <c r="L58" s="32">
        <v>0</v>
      </c>
      <c r="M58" s="34">
        <f t="shared" si="6"/>
        <v>1512.5</v>
      </c>
      <c r="N58" s="10">
        <f t="shared" si="7"/>
        <v>0</v>
      </c>
    </row>
    <row r="59" spans="1:14" s="40" customFormat="1" ht="14.25" x14ac:dyDescent="0.2">
      <c r="A59" s="35" t="s">
        <v>154</v>
      </c>
      <c r="B59" s="35"/>
      <c r="C59" s="36" t="s">
        <v>155</v>
      </c>
      <c r="D59" s="37" t="s">
        <v>117</v>
      </c>
      <c r="E59" s="38">
        <v>5808</v>
      </c>
      <c r="F59" s="36" t="s">
        <v>50</v>
      </c>
      <c r="G59" s="36" t="s">
        <v>10</v>
      </c>
      <c r="H59" s="37" t="s">
        <v>156</v>
      </c>
      <c r="I59" s="39"/>
      <c r="J59" s="66">
        <v>5808</v>
      </c>
      <c r="K59" s="32">
        <v>0</v>
      </c>
      <c r="L59" s="32">
        <v>0</v>
      </c>
      <c r="M59" s="34">
        <f t="shared" si="6"/>
        <v>5808</v>
      </c>
      <c r="N59" s="10">
        <f t="shared" si="7"/>
        <v>0</v>
      </c>
    </row>
    <row r="60" spans="1:14" s="40" customFormat="1" ht="14.25" x14ac:dyDescent="0.2">
      <c r="A60" s="35" t="s">
        <v>157</v>
      </c>
      <c r="B60" s="35"/>
      <c r="C60" s="36" t="s">
        <v>155</v>
      </c>
      <c r="D60" s="37" t="s">
        <v>117</v>
      </c>
      <c r="E60" s="38">
        <v>5808</v>
      </c>
      <c r="F60" s="36" t="s">
        <v>50</v>
      </c>
      <c r="G60" s="36" t="s">
        <v>10</v>
      </c>
      <c r="H60" s="37" t="s">
        <v>156</v>
      </c>
      <c r="I60" s="39"/>
      <c r="J60" s="66">
        <v>5808</v>
      </c>
      <c r="K60" s="32">
        <v>0</v>
      </c>
      <c r="L60" s="32">
        <v>0</v>
      </c>
      <c r="M60" s="34">
        <f t="shared" si="6"/>
        <v>5808</v>
      </c>
      <c r="N60" s="10">
        <f t="shared" si="7"/>
        <v>0</v>
      </c>
    </row>
    <row r="61" spans="1:14" s="40" customFormat="1" ht="14.25" x14ac:dyDescent="0.2">
      <c r="A61" s="35" t="s">
        <v>158</v>
      </c>
      <c r="B61" s="35"/>
      <c r="C61" s="36" t="s">
        <v>159</v>
      </c>
      <c r="D61" s="37" t="s">
        <v>117</v>
      </c>
      <c r="E61" s="38">
        <v>3235.78</v>
      </c>
      <c r="F61" s="36" t="s">
        <v>50</v>
      </c>
      <c r="G61" s="36" t="s">
        <v>51</v>
      </c>
      <c r="H61" s="37" t="s">
        <v>160</v>
      </c>
      <c r="I61" s="39"/>
      <c r="J61" s="66">
        <v>3235.78</v>
      </c>
      <c r="K61" s="32">
        <v>0</v>
      </c>
      <c r="L61" s="32">
        <v>0</v>
      </c>
      <c r="M61" s="34">
        <f t="shared" si="6"/>
        <v>3235.78</v>
      </c>
      <c r="N61" s="10">
        <f t="shared" si="7"/>
        <v>0</v>
      </c>
    </row>
    <row r="62" spans="1:14" s="40" customFormat="1" ht="14.25" x14ac:dyDescent="0.2">
      <c r="A62" s="35" t="s">
        <v>167</v>
      </c>
      <c r="B62" s="35"/>
      <c r="C62" s="36" t="s">
        <v>168</v>
      </c>
      <c r="D62" s="37" t="s">
        <v>117</v>
      </c>
      <c r="E62" s="38">
        <v>3259.74</v>
      </c>
      <c r="F62" s="36" t="s">
        <v>50</v>
      </c>
      <c r="G62" s="36" t="s">
        <v>169</v>
      </c>
      <c r="H62" s="37" t="s">
        <v>164</v>
      </c>
      <c r="I62" s="39"/>
      <c r="J62" s="66">
        <v>3259.74</v>
      </c>
      <c r="K62" s="32">
        <v>0</v>
      </c>
      <c r="L62" s="32">
        <v>0</v>
      </c>
      <c r="M62" s="34">
        <f t="shared" ref="M62:M93" si="8">J62+L62</f>
        <v>3259.74</v>
      </c>
      <c r="N62" s="10">
        <f t="shared" ref="N62:N93" si="9">E62-M62</f>
        <v>0</v>
      </c>
    </row>
    <row r="63" spans="1:14" s="40" customFormat="1" ht="14.25" x14ac:dyDescent="0.2">
      <c r="A63" s="35" t="s">
        <v>170</v>
      </c>
      <c r="B63" s="35"/>
      <c r="C63" s="36" t="s">
        <v>121</v>
      </c>
      <c r="D63" s="37" t="s">
        <v>171</v>
      </c>
      <c r="E63" s="38">
        <v>4309.7299999999996</v>
      </c>
      <c r="F63" s="36" t="s">
        <v>50</v>
      </c>
      <c r="G63" s="36" t="s">
        <v>118</v>
      </c>
      <c r="H63" s="37" t="s">
        <v>172</v>
      </c>
      <c r="I63" s="39"/>
      <c r="J63" s="66">
        <v>4309.7299999999996</v>
      </c>
      <c r="K63" s="32">
        <v>0</v>
      </c>
      <c r="L63" s="32">
        <v>0</v>
      </c>
      <c r="M63" s="34">
        <f t="shared" si="8"/>
        <v>4309.7299999999996</v>
      </c>
      <c r="N63" s="10">
        <f t="shared" si="9"/>
        <v>0</v>
      </c>
    </row>
    <row r="64" spans="1:14" s="40" customFormat="1" ht="14.25" x14ac:dyDescent="0.2">
      <c r="A64" s="35" t="s">
        <v>173</v>
      </c>
      <c r="B64" s="35"/>
      <c r="C64" s="36" t="s">
        <v>121</v>
      </c>
      <c r="D64" s="37" t="s">
        <v>171</v>
      </c>
      <c r="E64" s="38">
        <v>4309.7299999999996</v>
      </c>
      <c r="F64" s="36" t="s">
        <v>50</v>
      </c>
      <c r="G64" s="36" t="s">
        <v>118</v>
      </c>
      <c r="H64" s="37" t="s">
        <v>172</v>
      </c>
      <c r="I64" s="39"/>
      <c r="J64" s="66">
        <v>4309.7299999999996</v>
      </c>
      <c r="K64" s="32">
        <v>0</v>
      </c>
      <c r="L64" s="32">
        <v>0</v>
      </c>
      <c r="M64" s="34">
        <f t="shared" si="8"/>
        <v>4309.7299999999996</v>
      </c>
      <c r="N64" s="10">
        <f t="shared" si="9"/>
        <v>0</v>
      </c>
    </row>
    <row r="65" spans="1:14" s="40" customFormat="1" ht="14.25" x14ac:dyDescent="0.2">
      <c r="A65" s="35" t="s">
        <v>174</v>
      </c>
      <c r="B65" s="35"/>
      <c r="C65" s="36" t="s">
        <v>121</v>
      </c>
      <c r="D65" s="37" t="s">
        <v>171</v>
      </c>
      <c r="E65" s="38">
        <v>4309.7299999999996</v>
      </c>
      <c r="F65" s="36" t="s">
        <v>50</v>
      </c>
      <c r="G65" s="36" t="s">
        <v>118</v>
      </c>
      <c r="H65" s="37" t="s">
        <v>172</v>
      </c>
      <c r="I65" s="39"/>
      <c r="J65" s="66">
        <v>4309.7299999999996</v>
      </c>
      <c r="K65" s="32">
        <v>0</v>
      </c>
      <c r="L65" s="32">
        <v>0</v>
      </c>
      <c r="M65" s="34">
        <f t="shared" si="8"/>
        <v>4309.7299999999996</v>
      </c>
      <c r="N65" s="10">
        <f t="shared" si="9"/>
        <v>0</v>
      </c>
    </row>
    <row r="66" spans="1:14" s="40" customFormat="1" ht="14.25" x14ac:dyDescent="0.2">
      <c r="A66" s="35" t="s">
        <v>175</v>
      </c>
      <c r="B66" s="35"/>
      <c r="C66" s="36" t="s">
        <v>176</v>
      </c>
      <c r="D66" s="37" t="s">
        <v>171</v>
      </c>
      <c r="E66" s="38">
        <v>1055.1199999999999</v>
      </c>
      <c r="F66" s="36" t="s">
        <v>50</v>
      </c>
      <c r="G66" s="36" t="s">
        <v>118</v>
      </c>
      <c r="H66" s="37" t="s">
        <v>177</v>
      </c>
      <c r="I66" s="39"/>
      <c r="J66" s="66">
        <v>1055.1199999999999</v>
      </c>
      <c r="K66" s="32">
        <v>0</v>
      </c>
      <c r="L66" s="32">
        <v>0</v>
      </c>
      <c r="M66" s="34">
        <f t="shared" si="8"/>
        <v>1055.1199999999999</v>
      </c>
      <c r="N66" s="10">
        <f t="shared" si="9"/>
        <v>0</v>
      </c>
    </row>
    <row r="67" spans="1:14" s="40" customFormat="1" ht="14.25" x14ac:dyDescent="0.2">
      <c r="A67" s="35" t="s">
        <v>178</v>
      </c>
      <c r="B67" s="35"/>
      <c r="C67" s="36" t="s">
        <v>138</v>
      </c>
      <c r="D67" s="37" t="s">
        <v>171</v>
      </c>
      <c r="E67" s="38">
        <v>9292.01</v>
      </c>
      <c r="F67" s="36" t="s">
        <v>50</v>
      </c>
      <c r="G67" s="36" t="s">
        <v>129</v>
      </c>
      <c r="H67" s="37" t="s">
        <v>179</v>
      </c>
      <c r="I67" s="39"/>
      <c r="J67" s="66">
        <v>9292.01</v>
      </c>
      <c r="K67" s="32">
        <v>0</v>
      </c>
      <c r="L67" s="32">
        <v>0</v>
      </c>
      <c r="M67" s="34">
        <f t="shared" si="8"/>
        <v>9292.01</v>
      </c>
      <c r="N67" s="10">
        <f t="shared" si="9"/>
        <v>0</v>
      </c>
    </row>
    <row r="68" spans="1:14" s="40" customFormat="1" ht="14.25" x14ac:dyDescent="0.2">
      <c r="A68" s="35" t="s">
        <v>180</v>
      </c>
      <c r="B68" s="35"/>
      <c r="C68" s="36" t="s">
        <v>128</v>
      </c>
      <c r="D68" s="37" t="s">
        <v>8</v>
      </c>
      <c r="E68" s="38">
        <v>8511.7999999999993</v>
      </c>
      <c r="F68" s="36" t="s">
        <v>50</v>
      </c>
      <c r="G68" s="36" t="s">
        <v>129</v>
      </c>
      <c r="H68" s="37" t="s">
        <v>181</v>
      </c>
      <c r="I68" s="39"/>
      <c r="J68" s="66">
        <v>8511.7999999999993</v>
      </c>
      <c r="K68" s="32">
        <v>0</v>
      </c>
      <c r="L68" s="32">
        <v>0</v>
      </c>
      <c r="M68" s="34">
        <f t="shared" si="8"/>
        <v>8511.7999999999993</v>
      </c>
      <c r="N68" s="10">
        <f t="shared" si="9"/>
        <v>0</v>
      </c>
    </row>
    <row r="69" spans="1:14" s="40" customFormat="1" ht="14.25" x14ac:dyDescent="0.2">
      <c r="A69" s="35" t="s">
        <v>184</v>
      </c>
      <c r="B69" s="35"/>
      <c r="C69" s="36" t="s">
        <v>135</v>
      </c>
      <c r="D69" s="37" t="s">
        <v>8</v>
      </c>
      <c r="E69" s="38">
        <v>2693.97</v>
      </c>
      <c r="F69" s="36" t="s">
        <v>50</v>
      </c>
      <c r="G69" s="36" t="s">
        <v>118</v>
      </c>
      <c r="H69" s="37" t="s">
        <v>181</v>
      </c>
      <c r="I69" s="39"/>
      <c r="J69" s="66">
        <v>2693.97</v>
      </c>
      <c r="K69" s="32">
        <v>0</v>
      </c>
      <c r="L69" s="32">
        <v>0</v>
      </c>
      <c r="M69" s="34">
        <f t="shared" si="8"/>
        <v>2693.97</v>
      </c>
      <c r="N69" s="10">
        <f t="shared" si="9"/>
        <v>0</v>
      </c>
    </row>
    <row r="70" spans="1:14" s="40" customFormat="1" ht="14.25" x14ac:dyDescent="0.2">
      <c r="A70" s="35" t="s">
        <v>185</v>
      </c>
      <c r="B70" s="35"/>
      <c r="C70" s="36" t="s">
        <v>135</v>
      </c>
      <c r="D70" s="37" t="s">
        <v>8</v>
      </c>
      <c r="E70" s="38">
        <v>2693.97</v>
      </c>
      <c r="F70" s="36" t="s">
        <v>50</v>
      </c>
      <c r="G70" s="36" t="s">
        <v>118</v>
      </c>
      <c r="H70" s="37" t="s">
        <v>181</v>
      </c>
      <c r="I70" s="39"/>
      <c r="J70" s="66">
        <v>2693.97</v>
      </c>
      <c r="K70" s="32">
        <v>0</v>
      </c>
      <c r="L70" s="32">
        <v>0</v>
      </c>
      <c r="M70" s="34">
        <f t="shared" si="8"/>
        <v>2693.97</v>
      </c>
      <c r="N70" s="10">
        <f t="shared" si="9"/>
        <v>0</v>
      </c>
    </row>
    <row r="71" spans="1:14" s="40" customFormat="1" ht="14.25" x14ac:dyDescent="0.2">
      <c r="A71" s="35" t="s">
        <v>186</v>
      </c>
      <c r="B71" s="35"/>
      <c r="C71" s="36" t="s">
        <v>138</v>
      </c>
      <c r="D71" s="37" t="s">
        <v>8</v>
      </c>
      <c r="E71" s="38">
        <v>9445.6</v>
      </c>
      <c r="F71" s="36" t="s">
        <v>50</v>
      </c>
      <c r="G71" s="36" t="s">
        <v>129</v>
      </c>
      <c r="H71" s="37" t="s">
        <v>181</v>
      </c>
      <c r="I71" s="39"/>
      <c r="J71" s="66">
        <v>9445.6</v>
      </c>
      <c r="K71" s="32">
        <v>0</v>
      </c>
      <c r="L71" s="32">
        <v>0</v>
      </c>
      <c r="M71" s="34">
        <f t="shared" si="8"/>
        <v>9445.6</v>
      </c>
      <c r="N71" s="10">
        <f t="shared" si="9"/>
        <v>0</v>
      </c>
    </row>
    <row r="72" spans="1:14" s="40" customFormat="1" ht="14.25" x14ac:dyDescent="0.2">
      <c r="A72" s="35" t="s">
        <v>187</v>
      </c>
      <c r="B72" s="35"/>
      <c r="C72" s="36" t="s">
        <v>138</v>
      </c>
      <c r="D72" s="37" t="s">
        <v>8</v>
      </c>
      <c r="E72" s="38">
        <v>9445.6</v>
      </c>
      <c r="F72" s="36" t="s">
        <v>50</v>
      </c>
      <c r="G72" s="36" t="s">
        <v>129</v>
      </c>
      <c r="H72" s="37" t="s">
        <v>181</v>
      </c>
      <c r="I72" s="39"/>
      <c r="J72" s="66">
        <v>9445.6</v>
      </c>
      <c r="K72" s="32">
        <v>0</v>
      </c>
      <c r="L72" s="32">
        <v>0</v>
      </c>
      <c r="M72" s="34">
        <f t="shared" si="8"/>
        <v>9445.6</v>
      </c>
      <c r="N72" s="10">
        <f t="shared" si="9"/>
        <v>0</v>
      </c>
    </row>
    <row r="73" spans="1:14" s="40" customFormat="1" ht="14.25" x14ac:dyDescent="0.2">
      <c r="A73" s="35" t="s">
        <v>188</v>
      </c>
      <c r="B73" s="35"/>
      <c r="C73" s="36" t="s">
        <v>138</v>
      </c>
      <c r="D73" s="37" t="s">
        <v>8</v>
      </c>
      <c r="E73" s="38">
        <v>9445.6</v>
      </c>
      <c r="F73" s="36" t="s">
        <v>50</v>
      </c>
      <c r="G73" s="36" t="s">
        <v>129</v>
      </c>
      <c r="H73" s="37" t="s">
        <v>181</v>
      </c>
      <c r="I73" s="39"/>
      <c r="J73" s="66">
        <v>9445.6</v>
      </c>
      <c r="K73" s="32">
        <v>0</v>
      </c>
      <c r="L73" s="32">
        <v>0</v>
      </c>
      <c r="M73" s="34">
        <f t="shared" si="8"/>
        <v>9445.6</v>
      </c>
      <c r="N73" s="10">
        <f t="shared" si="9"/>
        <v>0</v>
      </c>
    </row>
    <row r="74" spans="1:14" s="40" customFormat="1" ht="14.25" x14ac:dyDescent="0.2">
      <c r="A74" s="35" t="s">
        <v>189</v>
      </c>
      <c r="B74" s="35"/>
      <c r="C74" s="36" t="s">
        <v>138</v>
      </c>
      <c r="D74" s="37" t="s">
        <v>8</v>
      </c>
      <c r="E74" s="38">
        <v>9445.6</v>
      </c>
      <c r="F74" s="36" t="s">
        <v>50</v>
      </c>
      <c r="G74" s="36" t="s">
        <v>129</v>
      </c>
      <c r="H74" s="37" t="s">
        <v>181</v>
      </c>
      <c r="I74" s="39"/>
      <c r="J74" s="66">
        <v>9445.6</v>
      </c>
      <c r="K74" s="32">
        <v>0</v>
      </c>
      <c r="L74" s="32">
        <v>0</v>
      </c>
      <c r="M74" s="34">
        <f t="shared" si="8"/>
        <v>9445.6</v>
      </c>
      <c r="N74" s="10">
        <f t="shared" si="9"/>
        <v>0</v>
      </c>
    </row>
    <row r="75" spans="1:14" s="40" customFormat="1" ht="14.25" x14ac:dyDescent="0.2">
      <c r="A75" s="35" t="s">
        <v>190</v>
      </c>
      <c r="B75" s="35"/>
      <c r="C75" s="36" t="s">
        <v>191</v>
      </c>
      <c r="D75" s="37" t="s">
        <v>192</v>
      </c>
      <c r="E75" s="38">
        <v>4928.6099999999997</v>
      </c>
      <c r="F75" s="36" t="s">
        <v>50</v>
      </c>
      <c r="G75" s="36" t="s">
        <v>129</v>
      </c>
      <c r="H75" s="37"/>
      <c r="I75" s="39"/>
      <c r="J75" s="66">
        <v>4928.6099999999997</v>
      </c>
      <c r="K75" s="32">
        <v>0</v>
      </c>
      <c r="L75" s="32">
        <v>0</v>
      </c>
      <c r="M75" s="34">
        <f t="shared" si="8"/>
        <v>4928.6099999999997</v>
      </c>
      <c r="N75" s="10">
        <f t="shared" si="9"/>
        <v>0</v>
      </c>
    </row>
    <row r="76" spans="1:14" s="40" customFormat="1" ht="14.25" x14ac:dyDescent="0.2">
      <c r="A76" s="35" t="s">
        <v>190</v>
      </c>
      <c r="B76" s="35"/>
      <c r="C76" s="36" t="s">
        <v>191</v>
      </c>
      <c r="D76" s="37" t="s">
        <v>192</v>
      </c>
      <c r="E76" s="38">
        <v>4928.6099999999997</v>
      </c>
      <c r="F76" s="36" t="s">
        <v>50</v>
      </c>
      <c r="G76" s="36" t="s">
        <v>129</v>
      </c>
      <c r="H76" s="37"/>
      <c r="I76" s="39"/>
      <c r="J76" s="66">
        <v>4928.6099999999997</v>
      </c>
      <c r="K76" s="32">
        <v>0</v>
      </c>
      <c r="L76" s="32">
        <v>0</v>
      </c>
      <c r="M76" s="34">
        <f t="shared" si="8"/>
        <v>4928.6099999999997</v>
      </c>
      <c r="N76" s="10">
        <f t="shared" si="9"/>
        <v>0</v>
      </c>
    </row>
    <row r="77" spans="1:14" s="40" customFormat="1" ht="14.25" x14ac:dyDescent="0.2">
      <c r="A77" s="35" t="s">
        <v>193</v>
      </c>
      <c r="B77" s="35"/>
      <c r="C77" s="36" t="s">
        <v>194</v>
      </c>
      <c r="D77" s="37" t="s">
        <v>192</v>
      </c>
      <c r="E77" s="38">
        <v>1200.48</v>
      </c>
      <c r="F77" s="36" t="s">
        <v>50</v>
      </c>
      <c r="G77" s="36" t="s">
        <v>129</v>
      </c>
      <c r="H77" s="37"/>
      <c r="I77" s="39"/>
      <c r="J77" s="66">
        <v>1200.48</v>
      </c>
      <c r="K77" s="32">
        <v>0</v>
      </c>
      <c r="L77" s="32">
        <v>0</v>
      </c>
      <c r="M77" s="34">
        <f t="shared" si="8"/>
        <v>1200.48</v>
      </c>
      <c r="N77" s="10">
        <f t="shared" si="9"/>
        <v>0</v>
      </c>
    </row>
    <row r="78" spans="1:14" s="40" customFormat="1" ht="14.25" x14ac:dyDescent="0.2">
      <c r="A78" s="35" t="s">
        <v>195</v>
      </c>
      <c r="B78" s="35"/>
      <c r="C78" s="36" t="s">
        <v>196</v>
      </c>
      <c r="D78" s="37" t="s">
        <v>192</v>
      </c>
      <c r="E78" s="38">
        <v>8854.77</v>
      </c>
      <c r="F78" s="36" t="s">
        <v>50</v>
      </c>
      <c r="G78" s="36" t="s">
        <v>51</v>
      </c>
      <c r="H78" s="37"/>
      <c r="I78" s="39"/>
      <c r="J78" s="66">
        <v>8854.77</v>
      </c>
      <c r="K78" s="32">
        <v>0</v>
      </c>
      <c r="L78" s="32">
        <v>0</v>
      </c>
      <c r="M78" s="34">
        <f t="shared" si="8"/>
        <v>8854.77</v>
      </c>
      <c r="N78" s="10">
        <f t="shared" si="9"/>
        <v>0</v>
      </c>
    </row>
    <row r="79" spans="1:14" s="40" customFormat="1" ht="14.25" x14ac:dyDescent="0.2">
      <c r="A79" s="35" t="s">
        <v>197</v>
      </c>
      <c r="B79" s="35"/>
      <c r="C79" s="36" t="s">
        <v>198</v>
      </c>
      <c r="D79" s="37" t="s">
        <v>192</v>
      </c>
      <c r="E79" s="38">
        <v>3808.08</v>
      </c>
      <c r="F79" s="36" t="s">
        <v>50</v>
      </c>
      <c r="G79" s="36" t="s">
        <v>51</v>
      </c>
      <c r="H79" s="37"/>
      <c r="I79" s="39"/>
      <c r="J79" s="66">
        <v>3808.08</v>
      </c>
      <c r="K79" s="32">
        <v>0</v>
      </c>
      <c r="L79" s="32">
        <v>0</v>
      </c>
      <c r="M79" s="34">
        <f t="shared" si="8"/>
        <v>3808.08</v>
      </c>
      <c r="N79" s="10">
        <f t="shared" si="9"/>
        <v>0</v>
      </c>
    </row>
    <row r="80" spans="1:14" s="40" customFormat="1" ht="14.25" x14ac:dyDescent="0.2">
      <c r="A80" s="35" t="s">
        <v>199</v>
      </c>
      <c r="B80" s="35"/>
      <c r="C80" s="36" t="s">
        <v>201</v>
      </c>
      <c r="D80" s="37" t="s">
        <v>192</v>
      </c>
      <c r="E80" s="38">
        <v>3856.05</v>
      </c>
      <c r="F80" s="36" t="s">
        <v>50</v>
      </c>
      <c r="G80" s="36" t="s">
        <v>51</v>
      </c>
      <c r="H80" s="37"/>
      <c r="I80" s="39"/>
      <c r="J80" s="66">
        <v>3856.05</v>
      </c>
      <c r="K80" s="32">
        <v>0</v>
      </c>
      <c r="L80" s="32">
        <v>0</v>
      </c>
      <c r="M80" s="34">
        <f t="shared" si="8"/>
        <v>3856.05</v>
      </c>
      <c r="N80" s="10">
        <f t="shared" si="9"/>
        <v>0</v>
      </c>
    </row>
    <row r="81" spans="1:14" s="40" customFormat="1" ht="14.25" x14ac:dyDescent="0.2">
      <c r="A81" s="35" t="s">
        <v>202</v>
      </c>
      <c r="B81" s="35"/>
      <c r="C81" s="36" t="s">
        <v>203</v>
      </c>
      <c r="D81" s="37" t="s">
        <v>204</v>
      </c>
      <c r="E81" s="38">
        <v>3832.22</v>
      </c>
      <c r="F81" s="36" t="s">
        <v>50</v>
      </c>
      <c r="G81" s="36" t="s">
        <v>169</v>
      </c>
      <c r="H81" s="37" t="s">
        <v>205</v>
      </c>
      <c r="I81" s="39"/>
      <c r="J81" s="66">
        <v>3832.22</v>
      </c>
      <c r="K81" s="32">
        <v>0</v>
      </c>
      <c r="L81" s="32">
        <v>0</v>
      </c>
      <c r="M81" s="34">
        <f t="shared" si="8"/>
        <v>3832.22</v>
      </c>
      <c r="N81" s="10">
        <f t="shared" si="9"/>
        <v>0</v>
      </c>
    </row>
    <row r="82" spans="1:14" s="40" customFormat="1" ht="14.25" x14ac:dyDescent="0.2">
      <c r="A82" s="35" t="s">
        <v>206</v>
      </c>
      <c r="B82" s="35"/>
      <c r="C82" s="36" t="s">
        <v>203</v>
      </c>
      <c r="D82" s="37" t="s">
        <v>204</v>
      </c>
      <c r="E82" s="38">
        <v>3832.22</v>
      </c>
      <c r="F82" s="36" t="s">
        <v>50</v>
      </c>
      <c r="G82" s="36" t="s">
        <v>169</v>
      </c>
      <c r="H82" s="37" t="s">
        <v>205</v>
      </c>
      <c r="I82" s="39"/>
      <c r="J82" s="66">
        <v>3832.22</v>
      </c>
      <c r="K82" s="32">
        <v>0</v>
      </c>
      <c r="L82" s="32">
        <v>0</v>
      </c>
      <c r="M82" s="34">
        <f t="shared" si="8"/>
        <v>3832.22</v>
      </c>
      <c r="N82" s="10">
        <f t="shared" si="9"/>
        <v>0</v>
      </c>
    </row>
    <row r="83" spans="1:14" s="40" customFormat="1" ht="14.25" x14ac:dyDescent="0.2">
      <c r="A83" s="35" t="s">
        <v>207</v>
      </c>
      <c r="B83" s="35"/>
      <c r="C83" s="36" t="s">
        <v>203</v>
      </c>
      <c r="D83" s="37" t="s">
        <v>204</v>
      </c>
      <c r="E83" s="38">
        <v>3832.22</v>
      </c>
      <c r="F83" s="36" t="s">
        <v>50</v>
      </c>
      <c r="G83" s="36" t="s">
        <v>169</v>
      </c>
      <c r="H83" s="37" t="s">
        <v>205</v>
      </c>
      <c r="I83" s="39"/>
      <c r="J83" s="66">
        <v>3832.22</v>
      </c>
      <c r="K83" s="32">
        <v>0</v>
      </c>
      <c r="L83" s="32">
        <v>0</v>
      </c>
      <c r="M83" s="34">
        <f t="shared" si="8"/>
        <v>3832.22</v>
      </c>
      <c r="N83" s="10">
        <f t="shared" si="9"/>
        <v>0</v>
      </c>
    </row>
    <row r="84" spans="1:14" s="40" customFormat="1" ht="14.25" x14ac:dyDescent="0.2">
      <c r="A84" s="35" t="s">
        <v>208</v>
      </c>
      <c r="B84" s="35"/>
      <c r="C84" s="36" t="s">
        <v>316</v>
      </c>
      <c r="D84" s="37" t="s">
        <v>204</v>
      </c>
      <c r="E84" s="38">
        <v>8774.82</v>
      </c>
      <c r="F84" s="36" t="s">
        <v>50</v>
      </c>
      <c r="G84" s="36" t="s">
        <v>129</v>
      </c>
      <c r="H84" s="37" t="s">
        <v>209</v>
      </c>
      <c r="I84" s="39"/>
      <c r="J84" s="66">
        <v>8774.82</v>
      </c>
      <c r="K84" s="32">
        <v>0</v>
      </c>
      <c r="L84" s="32">
        <v>0</v>
      </c>
      <c r="M84" s="34">
        <f t="shared" si="8"/>
        <v>8774.82</v>
      </c>
      <c r="N84" s="10">
        <f t="shared" si="9"/>
        <v>0</v>
      </c>
    </row>
    <row r="85" spans="1:14" s="40" customFormat="1" ht="14.25" x14ac:dyDescent="0.2">
      <c r="A85" s="35" t="s">
        <v>210</v>
      </c>
      <c r="B85" s="35"/>
      <c r="C85" s="36" t="s">
        <v>317</v>
      </c>
      <c r="D85" s="37" t="s">
        <v>204</v>
      </c>
      <c r="E85" s="38">
        <v>8774.82</v>
      </c>
      <c r="F85" s="36" t="s">
        <v>50</v>
      </c>
      <c r="G85" s="36" t="s">
        <v>129</v>
      </c>
      <c r="H85" s="37" t="s">
        <v>209</v>
      </c>
      <c r="I85" s="39"/>
      <c r="J85" s="66">
        <v>8774.82</v>
      </c>
      <c r="K85" s="32">
        <v>0</v>
      </c>
      <c r="L85" s="32">
        <v>0</v>
      </c>
      <c r="M85" s="34">
        <f t="shared" si="8"/>
        <v>8774.82</v>
      </c>
      <c r="N85" s="10">
        <f t="shared" si="9"/>
        <v>0</v>
      </c>
    </row>
    <row r="86" spans="1:14" s="40" customFormat="1" ht="14.25" x14ac:dyDescent="0.2">
      <c r="A86" s="35" t="s">
        <v>211</v>
      </c>
      <c r="B86" s="35"/>
      <c r="C86" s="36" t="s">
        <v>318</v>
      </c>
      <c r="D86" s="37" t="s">
        <v>204</v>
      </c>
      <c r="E86" s="38">
        <v>8774.82</v>
      </c>
      <c r="F86" s="36" t="s">
        <v>50</v>
      </c>
      <c r="G86" s="36" t="s">
        <v>129</v>
      </c>
      <c r="H86" s="37" t="s">
        <v>209</v>
      </c>
      <c r="I86" s="39"/>
      <c r="J86" s="66">
        <v>8774.82</v>
      </c>
      <c r="K86" s="32">
        <v>0</v>
      </c>
      <c r="L86" s="32">
        <v>0</v>
      </c>
      <c r="M86" s="34">
        <f t="shared" si="8"/>
        <v>8774.82</v>
      </c>
      <c r="N86" s="10">
        <f t="shared" si="9"/>
        <v>0</v>
      </c>
    </row>
    <row r="87" spans="1:14" s="40" customFormat="1" ht="14.25" x14ac:dyDescent="0.2">
      <c r="A87" s="35" t="s">
        <v>212</v>
      </c>
      <c r="B87" s="35"/>
      <c r="C87" s="36" t="s">
        <v>319</v>
      </c>
      <c r="D87" s="37" t="s">
        <v>204</v>
      </c>
      <c r="E87" s="38">
        <v>8774.82</v>
      </c>
      <c r="F87" s="36" t="s">
        <v>50</v>
      </c>
      <c r="G87" s="36" t="s">
        <v>129</v>
      </c>
      <c r="H87" s="37" t="s">
        <v>209</v>
      </c>
      <c r="I87" s="39"/>
      <c r="J87" s="66">
        <v>8774.82</v>
      </c>
      <c r="K87" s="32">
        <v>0</v>
      </c>
      <c r="L87" s="32">
        <v>0</v>
      </c>
      <c r="M87" s="34">
        <f t="shared" si="8"/>
        <v>8774.82</v>
      </c>
      <c r="N87" s="10">
        <f t="shared" si="9"/>
        <v>0</v>
      </c>
    </row>
    <row r="88" spans="1:14" s="40" customFormat="1" ht="14.25" x14ac:dyDescent="0.2">
      <c r="A88" s="35" t="s">
        <v>213</v>
      </c>
      <c r="B88" s="35"/>
      <c r="C88" s="36" t="s">
        <v>320</v>
      </c>
      <c r="D88" s="37" t="s">
        <v>204</v>
      </c>
      <c r="E88" s="38">
        <v>8774.82</v>
      </c>
      <c r="F88" s="36" t="s">
        <v>50</v>
      </c>
      <c r="G88" s="36" t="s">
        <v>129</v>
      </c>
      <c r="H88" s="37" t="s">
        <v>209</v>
      </c>
      <c r="I88" s="39"/>
      <c r="J88" s="66">
        <v>8774.82</v>
      </c>
      <c r="K88" s="32">
        <v>0</v>
      </c>
      <c r="L88" s="32">
        <v>0</v>
      </c>
      <c r="M88" s="34">
        <f t="shared" si="8"/>
        <v>8774.82</v>
      </c>
      <c r="N88" s="10">
        <f t="shared" si="9"/>
        <v>0</v>
      </c>
    </row>
    <row r="89" spans="1:14" s="40" customFormat="1" ht="14.25" x14ac:dyDescent="0.2">
      <c r="A89" s="35" t="s">
        <v>216</v>
      </c>
      <c r="B89" s="35"/>
      <c r="C89" s="36" t="s">
        <v>321</v>
      </c>
      <c r="D89" s="37" t="s">
        <v>204</v>
      </c>
      <c r="E89" s="38">
        <v>1858.53</v>
      </c>
      <c r="F89" s="36" t="s">
        <v>50</v>
      </c>
      <c r="G89" s="36" t="s">
        <v>118</v>
      </c>
      <c r="H89" s="37" t="s">
        <v>209</v>
      </c>
      <c r="I89" s="39"/>
      <c r="J89" s="66">
        <v>1858.53</v>
      </c>
      <c r="K89" s="32">
        <v>0</v>
      </c>
      <c r="L89" s="32">
        <v>0</v>
      </c>
      <c r="M89" s="34">
        <f t="shared" si="8"/>
        <v>1858.53</v>
      </c>
      <c r="N89" s="10">
        <f t="shared" si="9"/>
        <v>0</v>
      </c>
    </row>
    <row r="90" spans="1:14" s="40" customFormat="1" ht="14.25" x14ac:dyDescent="0.2">
      <c r="A90" s="35" t="s">
        <v>217</v>
      </c>
      <c r="B90" s="35"/>
      <c r="C90" s="36" t="s">
        <v>322</v>
      </c>
      <c r="D90" s="37" t="s">
        <v>204</v>
      </c>
      <c r="E90" s="38">
        <v>1858.53</v>
      </c>
      <c r="F90" s="36" t="s">
        <v>50</v>
      </c>
      <c r="G90" s="36" t="s">
        <v>118</v>
      </c>
      <c r="H90" s="37" t="s">
        <v>209</v>
      </c>
      <c r="I90" s="39"/>
      <c r="J90" s="66">
        <v>1858.53</v>
      </c>
      <c r="K90" s="32">
        <v>0</v>
      </c>
      <c r="L90" s="32">
        <v>0</v>
      </c>
      <c r="M90" s="34">
        <f t="shared" si="8"/>
        <v>1858.53</v>
      </c>
      <c r="N90" s="10">
        <f t="shared" si="9"/>
        <v>0</v>
      </c>
    </row>
    <row r="91" spans="1:14" s="40" customFormat="1" ht="14.25" x14ac:dyDescent="0.2">
      <c r="A91" s="35" t="s">
        <v>222</v>
      </c>
      <c r="B91" s="35"/>
      <c r="C91" s="36" t="s">
        <v>323</v>
      </c>
      <c r="D91" s="37" t="s">
        <v>204</v>
      </c>
      <c r="E91" s="38">
        <v>7836.53</v>
      </c>
      <c r="F91" s="36" t="s">
        <v>50</v>
      </c>
      <c r="G91" s="36" t="s">
        <v>118</v>
      </c>
      <c r="H91" s="37" t="s">
        <v>223</v>
      </c>
      <c r="I91" s="39"/>
      <c r="J91" s="66">
        <v>7836.53</v>
      </c>
      <c r="K91" s="32">
        <v>0</v>
      </c>
      <c r="L91" s="32">
        <v>0</v>
      </c>
      <c r="M91" s="34">
        <f t="shared" si="8"/>
        <v>7836.53</v>
      </c>
      <c r="N91" s="10">
        <f t="shared" si="9"/>
        <v>0</v>
      </c>
    </row>
    <row r="92" spans="1:14" s="40" customFormat="1" ht="14.25" x14ac:dyDescent="0.2">
      <c r="A92" s="35" t="s">
        <v>224</v>
      </c>
      <c r="B92" s="35"/>
      <c r="C92" s="36" t="s">
        <v>323</v>
      </c>
      <c r="D92" s="37" t="s">
        <v>204</v>
      </c>
      <c r="E92" s="38">
        <v>7836.53</v>
      </c>
      <c r="F92" s="36" t="s">
        <v>50</v>
      </c>
      <c r="G92" s="36" t="s">
        <v>118</v>
      </c>
      <c r="H92" s="37" t="s">
        <v>223</v>
      </c>
      <c r="I92" s="39"/>
      <c r="J92" s="66">
        <v>7836.53</v>
      </c>
      <c r="K92" s="32">
        <v>0</v>
      </c>
      <c r="L92" s="32">
        <v>0</v>
      </c>
      <c r="M92" s="34">
        <f t="shared" si="8"/>
        <v>7836.53</v>
      </c>
      <c r="N92" s="10">
        <f t="shared" si="9"/>
        <v>0</v>
      </c>
    </row>
    <row r="93" spans="1:14" s="40" customFormat="1" ht="14.25" x14ac:dyDescent="0.2">
      <c r="A93" s="35" t="s">
        <v>225</v>
      </c>
      <c r="B93" s="35"/>
      <c r="C93" s="36" t="s">
        <v>324</v>
      </c>
      <c r="D93" s="37" t="s">
        <v>204</v>
      </c>
      <c r="E93" s="38">
        <v>7389.84</v>
      </c>
      <c r="F93" s="36" t="s">
        <v>50</v>
      </c>
      <c r="G93" s="36" t="s">
        <v>118</v>
      </c>
      <c r="H93" s="37" t="s">
        <v>223</v>
      </c>
      <c r="I93" s="39"/>
      <c r="J93" s="66">
        <v>7389.84</v>
      </c>
      <c r="K93" s="32">
        <v>0</v>
      </c>
      <c r="L93" s="32">
        <v>0</v>
      </c>
      <c r="M93" s="34">
        <f t="shared" si="8"/>
        <v>7389.84</v>
      </c>
      <c r="N93" s="10">
        <f t="shared" si="9"/>
        <v>0</v>
      </c>
    </row>
    <row r="94" spans="1:14" s="40" customFormat="1" ht="14.25" x14ac:dyDescent="0.2">
      <c r="A94" s="35" t="s">
        <v>226</v>
      </c>
      <c r="B94" s="35"/>
      <c r="C94" s="36" t="s">
        <v>324</v>
      </c>
      <c r="D94" s="37" t="s">
        <v>204</v>
      </c>
      <c r="E94" s="38">
        <v>7389.84</v>
      </c>
      <c r="F94" s="36" t="s">
        <v>50</v>
      </c>
      <c r="G94" s="36" t="s">
        <v>118</v>
      </c>
      <c r="H94" s="37" t="s">
        <v>223</v>
      </c>
      <c r="I94" s="39"/>
      <c r="J94" s="66">
        <v>7389.84</v>
      </c>
      <c r="K94" s="32">
        <v>0</v>
      </c>
      <c r="L94" s="32">
        <v>0</v>
      </c>
      <c r="M94" s="34">
        <f t="shared" ref="M94:M125" si="10">J94+L94</f>
        <v>7389.84</v>
      </c>
      <c r="N94" s="10">
        <f t="shared" ref="N94:N125" si="11">E94-M94</f>
        <v>0</v>
      </c>
    </row>
    <row r="95" spans="1:14" s="40" customFormat="1" ht="14.25" x14ac:dyDescent="0.2">
      <c r="A95" s="35" t="s">
        <v>227</v>
      </c>
      <c r="B95" s="35"/>
      <c r="C95" s="36" t="s">
        <v>325</v>
      </c>
      <c r="D95" s="37" t="s">
        <v>204</v>
      </c>
      <c r="E95" s="38">
        <v>6394.77</v>
      </c>
      <c r="F95" s="36" t="s">
        <v>50</v>
      </c>
      <c r="G95" s="36" t="s">
        <v>118</v>
      </c>
      <c r="H95" s="37" t="s">
        <v>223</v>
      </c>
      <c r="I95" s="39"/>
      <c r="J95" s="66">
        <v>6394.77</v>
      </c>
      <c r="K95" s="32">
        <v>0</v>
      </c>
      <c r="L95" s="32">
        <v>0</v>
      </c>
      <c r="M95" s="34">
        <f t="shared" si="10"/>
        <v>6394.77</v>
      </c>
      <c r="N95" s="10">
        <f t="shared" si="11"/>
        <v>0</v>
      </c>
    </row>
    <row r="96" spans="1:14" s="40" customFormat="1" ht="14.25" x14ac:dyDescent="0.2">
      <c r="A96" s="35" t="s">
        <v>228</v>
      </c>
      <c r="B96" s="35"/>
      <c r="C96" s="36" t="s">
        <v>325</v>
      </c>
      <c r="D96" s="37" t="s">
        <v>204</v>
      </c>
      <c r="E96" s="38">
        <v>6394.77</v>
      </c>
      <c r="F96" s="36" t="s">
        <v>50</v>
      </c>
      <c r="G96" s="36" t="s">
        <v>118</v>
      </c>
      <c r="H96" s="37" t="s">
        <v>223</v>
      </c>
      <c r="I96" s="39"/>
      <c r="J96" s="66">
        <v>6394.77</v>
      </c>
      <c r="K96" s="32">
        <v>0</v>
      </c>
      <c r="L96" s="32">
        <v>0</v>
      </c>
      <c r="M96" s="34">
        <f t="shared" si="10"/>
        <v>6394.77</v>
      </c>
      <c r="N96" s="10">
        <f t="shared" si="11"/>
        <v>0</v>
      </c>
    </row>
    <row r="97" spans="1:14" s="40" customFormat="1" ht="14.25" x14ac:dyDescent="0.2">
      <c r="A97" s="35" t="s">
        <v>229</v>
      </c>
      <c r="B97" s="35"/>
      <c r="C97" s="36" t="s">
        <v>326</v>
      </c>
      <c r="D97" s="37" t="s">
        <v>204</v>
      </c>
      <c r="E97" s="38">
        <v>1291.4000000000001</v>
      </c>
      <c r="F97" s="36" t="s">
        <v>50</v>
      </c>
      <c r="G97" s="36" t="s">
        <v>118</v>
      </c>
      <c r="H97" s="37" t="s">
        <v>223</v>
      </c>
      <c r="I97" s="39"/>
      <c r="J97" s="66">
        <v>1291.4000000000001</v>
      </c>
      <c r="K97" s="32">
        <v>0</v>
      </c>
      <c r="L97" s="32">
        <v>0</v>
      </c>
      <c r="M97" s="34">
        <f t="shared" si="10"/>
        <v>1291.4000000000001</v>
      </c>
      <c r="N97" s="10">
        <f t="shared" si="11"/>
        <v>0</v>
      </c>
    </row>
    <row r="98" spans="1:14" s="40" customFormat="1" ht="14.25" x14ac:dyDescent="0.2">
      <c r="A98" s="35" t="s">
        <v>230</v>
      </c>
      <c r="B98" s="35"/>
      <c r="C98" s="36" t="s">
        <v>326</v>
      </c>
      <c r="D98" s="37" t="s">
        <v>204</v>
      </c>
      <c r="E98" s="38">
        <v>1291.4000000000001</v>
      </c>
      <c r="F98" s="36" t="s">
        <v>50</v>
      </c>
      <c r="G98" s="36" t="s">
        <v>118</v>
      </c>
      <c r="H98" s="37" t="s">
        <v>223</v>
      </c>
      <c r="I98" s="39"/>
      <c r="J98" s="66">
        <v>1291.4000000000001</v>
      </c>
      <c r="K98" s="32">
        <v>0</v>
      </c>
      <c r="L98" s="32">
        <v>0</v>
      </c>
      <c r="M98" s="34">
        <f t="shared" si="10"/>
        <v>1291.4000000000001</v>
      </c>
      <c r="N98" s="10">
        <f t="shared" si="11"/>
        <v>0</v>
      </c>
    </row>
    <row r="99" spans="1:14" s="40" customFormat="1" ht="14.25" x14ac:dyDescent="0.2">
      <c r="A99" s="35" t="s">
        <v>231</v>
      </c>
      <c r="B99" s="35"/>
      <c r="C99" s="36" t="s">
        <v>326</v>
      </c>
      <c r="D99" s="37" t="s">
        <v>204</v>
      </c>
      <c r="E99" s="38">
        <v>1291.4000000000001</v>
      </c>
      <c r="F99" s="36" t="s">
        <v>50</v>
      </c>
      <c r="G99" s="36" t="s">
        <v>118</v>
      </c>
      <c r="H99" s="37" t="s">
        <v>223</v>
      </c>
      <c r="I99" s="39"/>
      <c r="J99" s="66">
        <v>1291.4000000000001</v>
      </c>
      <c r="K99" s="32">
        <v>0</v>
      </c>
      <c r="L99" s="32">
        <v>0</v>
      </c>
      <c r="M99" s="34">
        <f t="shared" si="10"/>
        <v>1291.4000000000001</v>
      </c>
      <c r="N99" s="10">
        <f t="shared" si="11"/>
        <v>0</v>
      </c>
    </row>
    <row r="100" spans="1:14" s="40" customFormat="1" ht="14.25" x14ac:dyDescent="0.2">
      <c r="A100" s="35" t="s">
        <v>232</v>
      </c>
      <c r="B100" s="35"/>
      <c r="C100" s="36" t="s">
        <v>326</v>
      </c>
      <c r="D100" s="37" t="s">
        <v>204</v>
      </c>
      <c r="E100" s="38">
        <v>1291.4000000000001</v>
      </c>
      <c r="F100" s="36" t="s">
        <v>50</v>
      </c>
      <c r="G100" s="36" t="s">
        <v>118</v>
      </c>
      <c r="H100" s="37" t="s">
        <v>223</v>
      </c>
      <c r="I100" s="39"/>
      <c r="J100" s="66">
        <v>1291.4000000000001</v>
      </c>
      <c r="K100" s="32">
        <v>0</v>
      </c>
      <c r="L100" s="32">
        <v>0</v>
      </c>
      <c r="M100" s="34">
        <f t="shared" si="10"/>
        <v>1291.4000000000001</v>
      </c>
      <c r="N100" s="10">
        <f t="shared" si="11"/>
        <v>0</v>
      </c>
    </row>
    <row r="101" spans="1:14" s="40" customFormat="1" ht="14.25" x14ac:dyDescent="0.2">
      <c r="A101" s="30" t="s">
        <v>233</v>
      </c>
      <c r="B101" s="30"/>
      <c r="C101" s="36" t="s">
        <v>234</v>
      </c>
      <c r="D101" s="37" t="s">
        <v>16</v>
      </c>
      <c r="E101" s="38">
        <v>1312.46</v>
      </c>
      <c r="F101" s="36" t="s">
        <v>50</v>
      </c>
      <c r="G101" s="36" t="s">
        <v>118</v>
      </c>
      <c r="H101" s="37" t="s">
        <v>235</v>
      </c>
      <c r="I101" s="39"/>
      <c r="J101" s="67">
        <v>1312.46</v>
      </c>
      <c r="K101" s="32">
        <v>0</v>
      </c>
      <c r="L101" s="32">
        <v>0</v>
      </c>
      <c r="M101" s="34">
        <f t="shared" si="10"/>
        <v>1312.46</v>
      </c>
      <c r="N101" s="10">
        <f t="shared" si="11"/>
        <v>0</v>
      </c>
    </row>
    <row r="102" spans="1:14" s="40" customFormat="1" ht="14.25" x14ac:dyDescent="0.2">
      <c r="A102" s="30" t="s">
        <v>236</v>
      </c>
      <c r="B102" s="30"/>
      <c r="C102" s="36" t="s">
        <v>234</v>
      </c>
      <c r="D102" s="37" t="s">
        <v>16</v>
      </c>
      <c r="E102" s="38">
        <v>1312.46</v>
      </c>
      <c r="F102" s="36" t="s">
        <v>50</v>
      </c>
      <c r="G102" s="36" t="s">
        <v>118</v>
      </c>
      <c r="H102" s="37" t="s">
        <v>235</v>
      </c>
      <c r="I102" s="39"/>
      <c r="J102" s="67">
        <v>1312.46</v>
      </c>
      <c r="K102" s="32">
        <v>0</v>
      </c>
      <c r="L102" s="32">
        <v>0</v>
      </c>
      <c r="M102" s="34">
        <f t="shared" si="10"/>
        <v>1312.46</v>
      </c>
      <c r="N102" s="10">
        <f t="shared" si="11"/>
        <v>0</v>
      </c>
    </row>
    <row r="103" spans="1:14" s="40" customFormat="1" ht="14.25" x14ac:dyDescent="0.2">
      <c r="A103" s="30" t="s">
        <v>237</v>
      </c>
      <c r="B103" s="30"/>
      <c r="C103" s="36" t="s">
        <v>234</v>
      </c>
      <c r="D103" s="37" t="s">
        <v>16</v>
      </c>
      <c r="E103" s="38">
        <v>1312.46</v>
      </c>
      <c r="F103" s="36" t="s">
        <v>50</v>
      </c>
      <c r="G103" s="36" t="s">
        <v>118</v>
      </c>
      <c r="H103" s="37" t="s">
        <v>235</v>
      </c>
      <c r="I103" s="39"/>
      <c r="J103" s="67">
        <v>1312.46</v>
      </c>
      <c r="K103" s="32">
        <v>0</v>
      </c>
      <c r="L103" s="32">
        <v>0</v>
      </c>
      <c r="M103" s="34">
        <f t="shared" si="10"/>
        <v>1312.46</v>
      </c>
      <c r="N103" s="10">
        <f t="shared" si="11"/>
        <v>0</v>
      </c>
    </row>
    <row r="104" spans="1:14" s="40" customFormat="1" ht="14.25" x14ac:dyDescent="0.2">
      <c r="A104" s="30" t="s">
        <v>238</v>
      </c>
      <c r="B104" s="30"/>
      <c r="C104" s="36" t="s">
        <v>234</v>
      </c>
      <c r="D104" s="37" t="s">
        <v>16</v>
      </c>
      <c r="E104" s="38">
        <v>1312.46</v>
      </c>
      <c r="F104" s="36" t="s">
        <v>50</v>
      </c>
      <c r="G104" s="36" t="s">
        <v>118</v>
      </c>
      <c r="H104" s="37" t="s">
        <v>235</v>
      </c>
      <c r="I104" s="39"/>
      <c r="J104" s="67">
        <v>1312.46</v>
      </c>
      <c r="K104" s="32">
        <v>0</v>
      </c>
      <c r="L104" s="32">
        <v>0</v>
      </c>
      <c r="M104" s="34">
        <f t="shared" si="10"/>
        <v>1312.46</v>
      </c>
      <c r="N104" s="10">
        <f t="shared" si="11"/>
        <v>0</v>
      </c>
    </row>
    <row r="105" spans="1:14" s="40" customFormat="1" ht="14.25" x14ac:dyDescent="0.2">
      <c r="A105" s="35" t="s">
        <v>239</v>
      </c>
      <c r="B105" s="35"/>
      <c r="C105" s="36" t="s">
        <v>240</v>
      </c>
      <c r="D105" s="37" t="s">
        <v>16</v>
      </c>
      <c r="E105" s="38">
        <v>3792.88</v>
      </c>
      <c r="F105" s="36" t="s">
        <v>50</v>
      </c>
      <c r="G105" s="36" t="s">
        <v>118</v>
      </c>
      <c r="H105" s="37" t="s">
        <v>235</v>
      </c>
      <c r="I105" s="39"/>
      <c r="J105" s="73">
        <v>3792.88</v>
      </c>
      <c r="K105" s="32">
        <v>0</v>
      </c>
      <c r="L105" s="34">
        <v>0</v>
      </c>
      <c r="M105" s="34">
        <f t="shared" si="10"/>
        <v>3792.88</v>
      </c>
      <c r="N105" s="10">
        <f t="shared" si="11"/>
        <v>0</v>
      </c>
    </row>
    <row r="106" spans="1:14" s="40" customFormat="1" ht="14.25" x14ac:dyDescent="0.2">
      <c r="A106" s="30" t="s">
        <v>241</v>
      </c>
      <c r="B106" s="30"/>
      <c r="C106" s="36" t="s">
        <v>240</v>
      </c>
      <c r="D106" s="37" t="s">
        <v>16</v>
      </c>
      <c r="E106" s="38">
        <v>3792.88</v>
      </c>
      <c r="F106" s="36" t="s">
        <v>50</v>
      </c>
      <c r="G106" s="36" t="s">
        <v>118</v>
      </c>
      <c r="H106" s="37" t="s">
        <v>235</v>
      </c>
      <c r="I106" s="39"/>
      <c r="J106" s="73">
        <v>3792.88</v>
      </c>
      <c r="K106" s="32">
        <v>0</v>
      </c>
      <c r="L106" s="34">
        <v>0</v>
      </c>
      <c r="M106" s="34">
        <f t="shared" si="10"/>
        <v>3792.88</v>
      </c>
      <c r="N106" s="10">
        <f t="shared" si="11"/>
        <v>0</v>
      </c>
    </row>
    <row r="107" spans="1:14" s="40" customFormat="1" ht="14.25" x14ac:dyDescent="0.2">
      <c r="A107" s="35" t="s">
        <v>242</v>
      </c>
      <c r="B107" s="35"/>
      <c r="C107" s="36" t="s">
        <v>240</v>
      </c>
      <c r="D107" s="37" t="s">
        <v>16</v>
      </c>
      <c r="E107" s="38">
        <v>3792.88</v>
      </c>
      <c r="F107" s="36" t="s">
        <v>50</v>
      </c>
      <c r="G107" s="36" t="s">
        <v>118</v>
      </c>
      <c r="H107" s="37" t="s">
        <v>235</v>
      </c>
      <c r="I107" s="39"/>
      <c r="J107" s="73">
        <v>3792.88</v>
      </c>
      <c r="K107" s="32">
        <v>0</v>
      </c>
      <c r="L107" s="34">
        <v>0</v>
      </c>
      <c r="M107" s="34">
        <f t="shared" si="10"/>
        <v>3792.88</v>
      </c>
      <c r="N107" s="10">
        <f t="shared" si="11"/>
        <v>0</v>
      </c>
    </row>
    <row r="108" spans="1:14" s="40" customFormat="1" ht="14.25" x14ac:dyDescent="0.2">
      <c r="A108" s="35" t="s">
        <v>243</v>
      </c>
      <c r="B108" s="35"/>
      <c r="C108" s="36" t="s">
        <v>240</v>
      </c>
      <c r="D108" s="37" t="s">
        <v>16</v>
      </c>
      <c r="E108" s="38">
        <v>3792.88</v>
      </c>
      <c r="F108" s="36" t="s">
        <v>50</v>
      </c>
      <c r="G108" s="36" t="s">
        <v>118</v>
      </c>
      <c r="H108" s="37" t="s">
        <v>235</v>
      </c>
      <c r="I108" s="39"/>
      <c r="J108" s="73">
        <v>3792.88</v>
      </c>
      <c r="K108" s="32">
        <v>0</v>
      </c>
      <c r="L108" s="34">
        <v>0</v>
      </c>
      <c r="M108" s="34">
        <f t="shared" si="10"/>
        <v>3792.88</v>
      </c>
      <c r="N108" s="10">
        <f t="shared" si="11"/>
        <v>0</v>
      </c>
    </row>
    <row r="109" spans="1:14" s="40" customFormat="1" ht="14.25" x14ac:dyDescent="0.2">
      <c r="A109" s="35" t="s">
        <v>244</v>
      </c>
      <c r="B109" s="35"/>
      <c r="C109" s="36" t="s">
        <v>240</v>
      </c>
      <c r="D109" s="37" t="s">
        <v>16</v>
      </c>
      <c r="E109" s="38">
        <v>3792.88</v>
      </c>
      <c r="F109" s="36" t="s">
        <v>50</v>
      </c>
      <c r="G109" s="36" t="s">
        <v>118</v>
      </c>
      <c r="H109" s="37" t="s">
        <v>235</v>
      </c>
      <c r="I109" s="39"/>
      <c r="J109" s="73">
        <v>3792.88</v>
      </c>
      <c r="K109" s="32">
        <v>0</v>
      </c>
      <c r="L109" s="34">
        <v>0</v>
      </c>
      <c r="M109" s="34">
        <f t="shared" si="10"/>
        <v>3792.88</v>
      </c>
      <c r="N109" s="10">
        <f t="shared" si="11"/>
        <v>0</v>
      </c>
    </row>
    <row r="110" spans="1:14" s="40" customFormat="1" ht="14.25" x14ac:dyDescent="0.2">
      <c r="A110" s="35" t="s">
        <v>245</v>
      </c>
      <c r="B110" s="35"/>
      <c r="C110" s="36" t="s">
        <v>240</v>
      </c>
      <c r="D110" s="37" t="s">
        <v>16</v>
      </c>
      <c r="E110" s="38">
        <v>3792.88</v>
      </c>
      <c r="F110" s="36" t="s">
        <v>50</v>
      </c>
      <c r="G110" s="36" t="s">
        <v>118</v>
      </c>
      <c r="H110" s="37" t="s">
        <v>235</v>
      </c>
      <c r="I110" s="39"/>
      <c r="J110" s="73">
        <v>3792.88</v>
      </c>
      <c r="K110" s="32">
        <v>0</v>
      </c>
      <c r="L110" s="34">
        <v>0</v>
      </c>
      <c r="M110" s="34">
        <f t="shared" si="10"/>
        <v>3792.88</v>
      </c>
      <c r="N110" s="10">
        <f t="shared" si="11"/>
        <v>0</v>
      </c>
    </row>
    <row r="111" spans="1:14" s="40" customFormat="1" ht="14.25" x14ac:dyDescent="0.2">
      <c r="A111" s="35" t="s">
        <v>246</v>
      </c>
      <c r="B111" s="35"/>
      <c r="C111" s="36" t="s">
        <v>240</v>
      </c>
      <c r="D111" s="37" t="s">
        <v>16</v>
      </c>
      <c r="E111" s="38">
        <v>3792.88</v>
      </c>
      <c r="F111" s="36" t="s">
        <v>50</v>
      </c>
      <c r="G111" s="36" t="s">
        <v>118</v>
      </c>
      <c r="H111" s="37" t="s">
        <v>235</v>
      </c>
      <c r="I111" s="39"/>
      <c r="J111" s="73">
        <v>3792.88</v>
      </c>
      <c r="K111" s="32">
        <v>0</v>
      </c>
      <c r="L111" s="34">
        <v>0</v>
      </c>
      <c r="M111" s="34">
        <f t="shared" si="10"/>
        <v>3792.88</v>
      </c>
      <c r="N111" s="10">
        <f t="shared" si="11"/>
        <v>0</v>
      </c>
    </row>
    <row r="112" spans="1:14" s="40" customFormat="1" ht="14.25" x14ac:dyDescent="0.2">
      <c r="A112" s="35" t="s">
        <v>247</v>
      </c>
      <c r="B112" s="35"/>
      <c r="C112" s="36" t="s">
        <v>240</v>
      </c>
      <c r="D112" s="37" t="s">
        <v>16</v>
      </c>
      <c r="E112" s="38">
        <v>3792.88</v>
      </c>
      <c r="F112" s="36" t="s">
        <v>50</v>
      </c>
      <c r="G112" s="36" t="s">
        <v>118</v>
      </c>
      <c r="H112" s="37" t="s">
        <v>235</v>
      </c>
      <c r="I112" s="39"/>
      <c r="J112" s="73">
        <v>3792.88</v>
      </c>
      <c r="K112" s="32">
        <v>0</v>
      </c>
      <c r="L112" s="34">
        <v>0</v>
      </c>
      <c r="M112" s="34">
        <f t="shared" si="10"/>
        <v>3792.88</v>
      </c>
      <c r="N112" s="10">
        <f t="shared" si="11"/>
        <v>0</v>
      </c>
    </row>
    <row r="113" spans="1:14" s="40" customFormat="1" ht="14.25" x14ac:dyDescent="0.2">
      <c r="A113" s="35" t="s">
        <v>248</v>
      </c>
      <c r="B113" s="35"/>
      <c r="C113" s="36" t="s">
        <v>240</v>
      </c>
      <c r="D113" s="37" t="s">
        <v>16</v>
      </c>
      <c r="E113" s="38">
        <v>3792.88</v>
      </c>
      <c r="F113" s="36" t="s">
        <v>50</v>
      </c>
      <c r="G113" s="36" t="s">
        <v>118</v>
      </c>
      <c r="H113" s="37" t="s">
        <v>235</v>
      </c>
      <c r="I113" s="39"/>
      <c r="J113" s="73">
        <v>3792.88</v>
      </c>
      <c r="K113" s="32">
        <v>0</v>
      </c>
      <c r="L113" s="34">
        <v>0</v>
      </c>
      <c r="M113" s="34">
        <f t="shared" si="10"/>
        <v>3792.88</v>
      </c>
      <c r="N113" s="10">
        <f t="shared" si="11"/>
        <v>0</v>
      </c>
    </row>
    <row r="114" spans="1:14" s="40" customFormat="1" ht="14.25" x14ac:dyDescent="0.2">
      <c r="A114" s="35" t="s">
        <v>249</v>
      </c>
      <c r="B114" s="35"/>
      <c r="C114" s="36" t="s">
        <v>240</v>
      </c>
      <c r="D114" s="37" t="s">
        <v>16</v>
      </c>
      <c r="E114" s="38">
        <v>3792.88</v>
      </c>
      <c r="F114" s="36" t="s">
        <v>50</v>
      </c>
      <c r="G114" s="36" t="s">
        <v>118</v>
      </c>
      <c r="H114" s="37" t="s">
        <v>235</v>
      </c>
      <c r="I114" s="39"/>
      <c r="J114" s="73">
        <v>3792.88</v>
      </c>
      <c r="K114" s="32">
        <v>0</v>
      </c>
      <c r="L114" s="34">
        <v>0</v>
      </c>
      <c r="M114" s="34">
        <f t="shared" si="10"/>
        <v>3792.88</v>
      </c>
      <c r="N114" s="10">
        <f t="shared" si="11"/>
        <v>0</v>
      </c>
    </row>
    <row r="115" spans="1:14" s="40" customFormat="1" ht="14.25" x14ac:dyDescent="0.2">
      <c r="A115" s="35" t="s">
        <v>250</v>
      </c>
      <c r="B115" s="35"/>
      <c r="C115" s="36" t="s">
        <v>251</v>
      </c>
      <c r="D115" s="37" t="s">
        <v>16</v>
      </c>
      <c r="E115" s="38">
        <v>4522.28</v>
      </c>
      <c r="F115" s="36" t="s">
        <v>50</v>
      </c>
      <c r="G115" s="36" t="s">
        <v>118</v>
      </c>
      <c r="H115" s="37" t="s">
        <v>235</v>
      </c>
      <c r="I115" s="39"/>
      <c r="J115" s="67">
        <v>4522.28</v>
      </c>
      <c r="K115" s="32">
        <v>0</v>
      </c>
      <c r="L115" s="34">
        <v>0</v>
      </c>
      <c r="M115" s="34">
        <f t="shared" si="10"/>
        <v>4522.28</v>
      </c>
      <c r="N115" s="10">
        <f t="shared" si="11"/>
        <v>0</v>
      </c>
    </row>
    <row r="116" spans="1:14" s="40" customFormat="1" ht="14.25" x14ac:dyDescent="0.2">
      <c r="A116" s="35" t="s">
        <v>252</v>
      </c>
      <c r="B116" s="35"/>
      <c r="C116" s="36" t="s">
        <v>251</v>
      </c>
      <c r="D116" s="37" t="s">
        <v>16</v>
      </c>
      <c r="E116" s="38">
        <v>4522.28</v>
      </c>
      <c r="F116" s="36" t="s">
        <v>50</v>
      </c>
      <c r="G116" s="36" t="s">
        <v>118</v>
      </c>
      <c r="H116" s="37" t="s">
        <v>235</v>
      </c>
      <c r="I116" s="39"/>
      <c r="J116" s="67">
        <v>4522.28</v>
      </c>
      <c r="K116" s="32">
        <v>0</v>
      </c>
      <c r="L116" s="34">
        <v>0</v>
      </c>
      <c r="M116" s="34">
        <f t="shared" si="10"/>
        <v>4522.28</v>
      </c>
      <c r="N116" s="10">
        <f t="shared" si="11"/>
        <v>0</v>
      </c>
    </row>
    <row r="117" spans="1:14" s="40" customFormat="1" ht="14.25" x14ac:dyDescent="0.2">
      <c r="A117" s="35" t="s">
        <v>253</v>
      </c>
      <c r="B117" s="35"/>
      <c r="C117" s="36" t="s">
        <v>254</v>
      </c>
      <c r="D117" s="37" t="s">
        <v>16</v>
      </c>
      <c r="E117" s="38">
        <v>5689.32</v>
      </c>
      <c r="F117" s="36" t="s">
        <v>50</v>
      </c>
      <c r="G117" s="36" t="s">
        <v>118</v>
      </c>
      <c r="H117" s="37" t="s">
        <v>235</v>
      </c>
      <c r="I117" s="39"/>
      <c r="J117" s="67">
        <v>5689.32</v>
      </c>
      <c r="K117" s="32">
        <v>0</v>
      </c>
      <c r="L117" s="34">
        <v>0</v>
      </c>
      <c r="M117" s="34">
        <f t="shared" si="10"/>
        <v>5689.32</v>
      </c>
      <c r="N117" s="10">
        <f t="shared" si="11"/>
        <v>0</v>
      </c>
    </row>
    <row r="118" spans="1:14" s="40" customFormat="1" ht="14.25" x14ac:dyDescent="0.2">
      <c r="A118" s="35" t="s">
        <v>255</v>
      </c>
      <c r="B118" s="35"/>
      <c r="C118" s="36" t="s">
        <v>254</v>
      </c>
      <c r="D118" s="37" t="s">
        <v>16</v>
      </c>
      <c r="E118" s="38">
        <v>5689.32</v>
      </c>
      <c r="F118" s="36" t="s">
        <v>50</v>
      </c>
      <c r="G118" s="36" t="s">
        <v>118</v>
      </c>
      <c r="H118" s="37" t="s">
        <v>235</v>
      </c>
      <c r="I118" s="39"/>
      <c r="J118" s="67">
        <v>5689.32</v>
      </c>
      <c r="K118" s="32">
        <v>0</v>
      </c>
      <c r="L118" s="34">
        <v>0</v>
      </c>
      <c r="M118" s="34">
        <f t="shared" si="10"/>
        <v>5689.32</v>
      </c>
      <c r="N118" s="10">
        <f t="shared" si="11"/>
        <v>0</v>
      </c>
    </row>
    <row r="119" spans="1:14" s="40" customFormat="1" ht="14.25" x14ac:dyDescent="0.2">
      <c r="A119" s="35" t="s">
        <v>256</v>
      </c>
      <c r="B119" s="35"/>
      <c r="C119" s="36" t="s">
        <v>257</v>
      </c>
      <c r="D119" s="37" t="s">
        <v>16</v>
      </c>
      <c r="E119" s="38">
        <v>5291.3</v>
      </c>
      <c r="F119" s="36" t="s">
        <v>50</v>
      </c>
      <c r="G119" s="36" t="s">
        <v>258</v>
      </c>
      <c r="H119" s="37" t="s">
        <v>235</v>
      </c>
      <c r="I119" s="39"/>
      <c r="J119" s="67">
        <v>5291.3</v>
      </c>
      <c r="K119" s="32">
        <v>0</v>
      </c>
      <c r="L119" s="34">
        <v>0</v>
      </c>
      <c r="M119" s="34">
        <f t="shared" si="10"/>
        <v>5291.3</v>
      </c>
      <c r="N119" s="10">
        <f t="shared" si="11"/>
        <v>0</v>
      </c>
    </row>
    <row r="120" spans="1:14" s="40" customFormat="1" ht="14.25" x14ac:dyDescent="0.2">
      <c r="A120" s="35" t="s">
        <v>259</v>
      </c>
      <c r="B120" s="35"/>
      <c r="C120" s="36" t="s">
        <v>257</v>
      </c>
      <c r="D120" s="37" t="s">
        <v>16</v>
      </c>
      <c r="E120" s="38">
        <v>5291.3</v>
      </c>
      <c r="F120" s="36" t="s">
        <v>50</v>
      </c>
      <c r="G120" s="36" t="s">
        <v>258</v>
      </c>
      <c r="H120" s="37" t="s">
        <v>235</v>
      </c>
      <c r="I120" s="39"/>
      <c r="J120" s="67">
        <v>5291.3</v>
      </c>
      <c r="K120" s="32">
        <v>0</v>
      </c>
      <c r="L120" s="34">
        <v>0</v>
      </c>
      <c r="M120" s="34">
        <f t="shared" si="10"/>
        <v>5291.3</v>
      </c>
      <c r="N120" s="10">
        <f t="shared" si="11"/>
        <v>0</v>
      </c>
    </row>
    <row r="121" spans="1:14" s="40" customFormat="1" ht="14.25" x14ac:dyDescent="0.2">
      <c r="A121" s="35" t="s">
        <v>266</v>
      </c>
      <c r="B121" s="35"/>
      <c r="C121" s="36" t="s">
        <v>267</v>
      </c>
      <c r="D121" s="37" t="s">
        <v>16</v>
      </c>
      <c r="E121" s="38">
        <v>2658.62</v>
      </c>
      <c r="F121" s="36" t="s">
        <v>50</v>
      </c>
      <c r="G121" s="36" t="s">
        <v>268</v>
      </c>
      <c r="H121" s="37" t="s">
        <v>269</v>
      </c>
      <c r="I121" s="39"/>
      <c r="J121" s="67">
        <v>2658.6200000000003</v>
      </c>
      <c r="K121" s="32">
        <v>0</v>
      </c>
      <c r="L121" s="34">
        <v>0</v>
      </c>
      <c r="M121" s="34">
        <f t="shared" si="10"/>
        <v>2658.6200000000003</v>
      </c>
      <c r="N121" s="10">
        <f t="shared" si="11"/>
        <v>0</v>
      </c>
    </row>
    <row r="122" spans="1:14" s="40" customFormat="1" ht="14.25" x14ac:dyDescent="0.2">
      <c r="A122" s="35" t="s">
        <v>270</v>
      </c>
      <c r="B122" s="35"/>
      <c r="C122" s="36" t="s">
        <v>267</v>
      </c>
      <c r="D122" s="37" t="s">
        <v>16</v>
      </c>
      <c r="E122" s="38">
        <v>2658.62</v>
      </c>
      <c r="F122" s="36" t="s">
        <v>50</v>
      </c>
      <c r="G122" s="36" t="s">
        <v>268</v>
      </c>
      <c r="H122" s="37" t="s">
        <v>269</v>
      </c>
      <c r="I122" s="39"/>
      <c r="J122" s="67">
        <v>2658.6200000000003</v>
      </c>
      <c r="K122" s="32">
        <v>0</v>
      </c>
      <c r="L122" s="34">
        <v>0</v>
      </c>
      <c r="M122" s="34">
        <f t="shared" si="10"/>
        <v>2658.6200000000003</v>
      </c>
      <c r="N122" s="10">
        <f t="shared" si="11"/>
        <v>0</v>
      </c>
    </row>
    <row r="123" spans="1:14" s="40" customFormat="1" ht="14.25" x14ac:dyDescent="0.2">
      <c r="A123" s="35" t="s">
        <v>271</v>
      </c>
      <c r="B123" s="35"/>
      <c r="C123" s="36" t="s">
        <v>272</v>
      </c>
      <c r="D123" s="37" t="s">
        <v>16</v>
      </c>
      <c r="E123" s="38">
        <v>5412</v>
      </c>
      <c r="F123" s="36" t="s">
        <v>50</v>
      </c>
      <c r="G123" s="36" t="s">
        <v>273</v>
      </c>
      <c r="H123" s="37" t="s">
        <v>274</v>
      </c>
      <c r="I123" s="39"/>
      <c r="J123" s="67">
        <v>5412</v>
      </c>
      <c r="K123" s="32">
        <v>0</v>
      </c>
      <c r="L123" s="34">
        <v>0</v>
      </c>
      <c r="M123" s="34">
        <f t="shared" si="10"/>
        <v>5412</v>
      </c>
      <c r="N123" s="10">
        <f t="shared" si="11"/>
        <v>0</v>
      </c>
    </row>
    <row r="124" spans="1:14" s="40" customFormat="1" ht="14.25" x14ac:dyDescent="0.2">
      <c r="A124" s="35" t="s">
        <v>275</v>
      </c>
      <c r="B124" s="35"/>
      <c r="C124" s="36" t="s">
        <v>272</v>
      </c>
      <c r="D124" s="37" t="s">
        <v>16</v>
      </c>
      <c r="E124" s="38">
        <v>5412</v>
      </c>
      <c r="F124" s="36" t="s">
        <v>50</v>
      </c>
      <c r="G124" s="36" t="s">
        <v>273</v>
      </c>
      <c r="H124" s="37" t="s">
        <v>274</v>
      </c>
      <c r="I124" s="39"/>
      <c r="J124" s="67">
        <v>5412</v>
      </c>
      <c r="K124" s="32">
        <v>0</v>
      </c>
      <c r="L124" s="34">
        <v>0</v>
      </c>
      <c r="M124" s="34">
        <f t="shared" si="10"/>
        <v>5412</v>
      </c>
      <c r="N124" s="10">
        <f t="shared" si="11"/>
        <v>0</v>
      </c>
    </row>
    <row r="125" spans="1:14" s="40" customFormat="1" ht="14.25" x14ac:dyDescent="0.2">
      <c r="A125" s="35" t="s">
        <v>276</v>
      </c>
      <c r="B125" s="35"/>
      <c r="C125" s="36" t="s">
        <v>277</v>
      </c>
      <c r="D125" s="37" t="s">
        <v>16</v>
      </c>
      <c r="E125" s="38">
        <v>3567</v>
      </c>
      <c r="F125" s="36" t="s">
        <v>50</v>
      </c>
      <c r="G125" s="36" t="s">
        <v>278</v>
      </c>
      <c r="H125" s="37" t="s">
        <v>279</v>
      </c>
      <c r="I125" s="39"/>
      <c r="J125" s="67">
        <v>3567.0000000000005</v>
      </c>
      <c r="K125" s="32">
        <v>0</v>
      </c>
      <c r="L125" s="34">
        <v>0</v>
      </c>
      <c r="M125" s="34">
        <f t="shared" si="10"/>
        <v>3567.0000000000005</v>
      </c>
      <c r="N125" s="10">
        <f t="shared" si="11"/>
        <v>0</v>
      </c>
    </row>
    <row r="126" spans="1:14" s="40" customFormat="1" ht="14.25" x14ac:dyDescent="0.2">
      <c r="A126" s="35" t="s">
        <v>291</v>
      </c>
      <c r="B126" s="35"/>
      <c r="C126" s="36" t="s">
        <v>292</v>
      </c>
      <c r="D126" s="37" t="s">
        <v>22</v>
      </c>
      <c r="E126" s="38">
        <v>1935.3</v>
      </c>
      <c r="F126" s="36" t="s">
        <v>50</v>
      </c>
      <c r="G126" s="36" t="s">
        <v>293</v>
      </c>
      <c r="H126" s="37"/>
      <c r="I126" s="39">
        <v>16019460653</v>
      </c>
      <c r="J126" s="67">
        <v>1548.2399999999998</v>
      </c>
      <c r="K126" s="32">
        <v>387.06000000000017</v>
      </c>
      <c r="L126" s="34">
        <f t="shared" ref="L126:L154" si="12">E126*0.2</f>
        <v>387.06</v>
      </c>
      <c r="M126" s="34">
        <f t="shared" ref="M126:M154" si="13">J126+L126</f>
        <v>1935.2999999999997</v>
      </c>
      <c r="N126" s="10">
        <f t="shared" ref="N126:N154" si="14">E126-M126</f>
        <v>0</v>
      </c>
    </row>
    <row r="127" spans="1:14" s="40" customFormat="1" ht="14.25" x14ac:dyDescent="0.2">
      <c r="A127" s="35" t="s">
        <v>294</v>
      </c>
      <c r="B127" s="35"/>
      <c r="C127" s="36" t="s">
        <v>292</v>
      </c>
      <c r="D127" s="37" t="s">
        <v>22</v>
      </c>
      <c r="E127" s="38">
        <v>1935.3</v>
      </c>
      <c r="F127" s="36" t="s">
        <v>50</v>
      </c>
      <c r="G127" s="36" t="s">
        <v>293</v>
      </c>
      <c r="H127" s="37"/>
      <c r="I127" s="39">
        <v>16546660653</v>
      </c>
      <c r="J127" s="67">
        <v>1548.2399999999998</v>
      </c>
      <c r="K127" s="32">
        <v>387.06000000000017</v>
      </c>
      <c r="L127" s="34">
        <f t="shared" si="12"/>
        <v>387.06</v>
      </c>
      <c r="M127" s="34">
        <f t="shared" si="13"/>
        <v>1935.2999999999997</v>
      </c>
      <c r="N127" s="10">
        <f t="shared" si="14"/>
        <v>0</v>
      </c>
    </row>
    <row r="128" spans="1:14" s="40" customFormat="1" ht="14.25" x14ac:dyDescent="0.2">
      <c r="A128" s="35" t="s">
        <v>295</v>
      </c>
      <c r="B128" s="35"/>
      <c r="C128" s="36" t="s">
        <v>292</v>
      </c>
      <c r="D128" s="37" t="s">
        <v>22</v>
      </c>
      <c r="E128" s="38">
        <v>1935.3</v>
      </c>
      <c r="F128" s="36" t="s">
        <v>50</v>
      </c>
      <c r="G128" s="36" t="s">
        <v>293</v>
      </c>
      <c r="H128" s="37"/>
      <c r="I128" s="39">
        <v>16193160653</v>
      </c>
      <c r="J128" s="67">
        <v>1548.2399999999998</v>
      </c>
      <c r="K128" s="32">
        <v>387.06000000000017</v>
      </c>
      <c r="L128" s="34">
        <f t="shared" si="12"/>
        <v>387.06</v>
      </c>
      <c r="M128" s="34">
        <f t="shared" si="13"/>
        <v>1935.2999999999997</v>
      </c>
      <c r="N128" s="10">
        <f t="shared" si="14"/>
        <v>0</v>
      </c>
    </row>
    <row r="129" spans="1:18" s="14" customFormat="1" ht="14.25" x14ac:dyDescent="0.2">
      <c r="A129" s="89" t="s">
        <v>283</v>
      </c>
      <c r="B129" s="90"/>
      <c r="C129" s="91" t="s">
        <v>284</v>
      </c>
      <c r="D129" s="91" t="s">
        <v>22</v>
      </c>
      <c r="E129" s="92">
        <v>51305.120000000003</v>
      </c>
      <c r="F129" s="91" t="s">
        <v>50</v>
      </c>
      <c r="G129" s="91" t="s">
        <v>285</v>
      </c>
      <c r="H129" s="91"/>
      <c r="I129" s="93" t="s">
        <v>286</v>
      </c>
      <c r="J129" s="94">
        <v>41044.096000000005</v>
      </c>
      <c r="K129" s="92">
        <v>10261.023999999998</v>
      </c>
      <c r="L129" s="95">
        <f>E129*0.2</f>
        <v>10261.024000000001</v>
      </c>
      <c r="M129" s="95">
        <f>J129+L129</f>
        <v>51305.12000000001</v>
      </c>
      <c r="N129" s="95">
        <f>E129-M129</f>
        <v>0</v>
      </c>
      <c r="R129" s="79"/>
    </row>
    <row r="130" spans="1:18" s="14" customFormat="1" ht="14.25" x14ac:dyDescent="0.2">
      <c r="A130" s="96"/>
      <c r="B130" s="97"/>
      <c r="C130" s="98" t="s">
        <v>362</v>
      </c>
      <c r="D130" s="98"/>
      <c r="E130" s="99"/>
      <c r="F130" s="98"/>
      <c r="G130" s="98"/>
      <c r="H130" s="98"/>
      <c r="I130" s="100"/>
      <c r="J130" s="94"/>
      <c r="K130" s="99"/>
      <c r="L130" s="95"/>
      <c r="M130" s="95"/>
      <c r="N130" s="95"/>
      <c r="R130" s="79"/>
    </row>
    <row r="131" spans="1:18" s="14" customFormat="1" ht="14.25" x14ac:dyDescent="0.2">
      <c r="A131" s="96"/>
      <c r="B131" s="97"/>
      <c r="C131" s="98" t="s">
        <v>357</v>
      </c>
      <c r="D131" s="98"/>
      <c r="E131" s="99"/>
      <c r="F131" s="98"/>
      <c r="G131" s="98"/>
      <c r="H131" s="98"/>
      <c r="I131" s="100"/>
      <c r="J131" s="94"/>
      <c r="K131" s="99"/>
      <c r="L131" s="95"/>
      <c r="M131" s="95"/>
      <c r="N131" s="95"/>
      <c r="R131" s="79"/>
    </row>
    <row r="132" spans="1:18" s="14" customFormat="1" ht="14.25" x14ac:dyDescent="0.2">
      <c r="A132" s="96"/>
      <c r="B132" s="97"/>
      <c r="C132" s="98" t="s">
        <v>358</v>
      </c>
      <c r="D132" s="98"/>
      <c r="E132" s="99"/>
      <c r="F132" s="98"/>
      <c r="G132" s="98"/>
      <c r="H132" s="98"/>
      <c r="I132" s="100"/>
      <c r="J132" s="94"/>
      <c r="K132" s="99"/>
      <c r="L132" s="95"/>
      <c r="M132" s="95"/>
      <c r="N132" s="95"/>
      <c r="R132" s="79"/>
    </row>
    <row r="133" spans="1:18" s="14" customFormat="1" ht="14.25" x14ac:dyDescent="0.2">
      <c r="A133" s="96"/>
      <c r="B133" s="97"/>
      <c r="C133" s="98" t="s">
        <v>359</v>
      </c>
      <c r="D133" s="98"/>
      <c r="E133" s="99"/>
      <c r="F133" s="98"/>
      <c r="G133" s="98"/>
      <c r="H133" s="98"/>
      <c r="I133" s="100"/>
      <c r="J133" s="94"/>
      <c r="K133" s="99"/>
      <c r="L133" s="95"/>
      <c r="M133" s="95"/>
      <c r="N133" s="95"/>
      <c r="R133" s="79"/>
    </row>
    <row r="134" spans="1:18" s="14" customFormat="1" ht="14.25" x14ac:dyDescent="0.2">
      <c r="A134" s="96"/>
      <c r="B134" s="97"/>
      <c r="C134" s="98" t="s">
        <v>360</v>
      </c>
      <c r="D134" s="98"/>
      <c r="E134" s="99"/>
      <c r="F134" s="98"/>
      <c r="G134" s="98"/>
      <c r="H134" s="98"/>
      <c r="I134" s="100"/>
      <c r="J134" s="94"/>
      <c r="K134" s="99"/>
      <c r="L134" s="95"/>
      <c r="M134" s="95"/>
      <c r="N134" s="95"/>
      <c r="R134" s="79"/>
    </row>
    <row r="135" spans="1:18" s="14" customFormat="1" ht="14.25" x14ac:dyDescent="0.2">
      <c r="A135" s="96"/>
      <c r="B135" s="97"/>
      <c r="C135" s="98" t="s">
        <v>361</v>
      </c>
      <c r="D135" s="98"/>
      <c r="E135" s="99"/>
      <c r="F135" s="98"/>
      <c r="G135" s="98"/>
      <c r="H135" s="98"/>
      <c r="I135" s="100"/>
      <c r="J135" s="94"/>
      <c r="K135" s="99"/>
      <c r="L135" s="95"/>
      <c r="M135" s="95"/>
      <c r="N135" s="95"/>
      <c r="R135" s="79"/>
    </row>
    <row r="136" spans="1:18" s="14" customFormat="1" ht="14.25" x14ac:dyDescent="0.2">
      <c r="A136" s="96"/>
      <c r="B136" s="97"/>
      <c r="C136" s="98" t="s">
        <v>364</v>
      </c>
      <c r="D136" s="98"/>
      <c r="E136" s="99"/>
      <c r="F136" s="98"/>
      <c r="G136" s="98"/>
      <c r="H136" s="98"/>
      <c r="I136" s="100"/>
      <c r="J136" s="94"/>
      <c r="K136" s="99"/>
      <c r="L136" s="95"/>
      <c r="M136" s="95"/>
      <c r="N136" s="95"/>
      <c r="R136" s="79"/>
    </row>
    <row r="137" spans="1:18" s="14" customFormat="1" ht="14.25" x14ac:dyDescent="0.2">
      <c r="A137" s="96"/>
      <c r="B137" s="97"/>
      <c r="C137" s="98" t="s">
        <v>363</v>
      </c>
      <c r="D137" s="98"/>
      <c r="E137" s="99"/>
      <c r="F137" s="98"/>
      <c r="G137" s="98"/>
      <c r="H137" s="98"/>
      <c r="I137" s="100"/>
      <c r="J137" s="94"/>
      <c r="K137" s="99"/>
      <c r="L137" s="95"/>
      <c r="M137" s="95"/>
      <c r="N137" s="95"/>
      <c r="R137" s="79"/>
    </row>
    <row r="138" spans="1:18" s="14" customFormat="1" ht="28.5" x14ac:dyDescent="0.25">
      <c r="A138" s="30" t="s">
        <v>296</v>
      </c>
      <c r="B138" s="30"/>
      <c r="C138" s="31" t="s">
        <v>297</v>
      </c>
      <c r="D138" s="31" t="s">
        <v>298</v>
      </c>
      <c r="E138" s="32">
        <v>0</v>
      </c>
      <c r="F138" s="31" t="s">
        <v>50</v>
      </c>
      <c r="G138" s="31" t="s">
        <v>299</v>
      </c>
      <c r="H138" s="31" t="s">
        <v>300</v>
      </c>
      <c r="I138" s="30" t="s">
        <v>301</v>
      </c>
      <c r="J138" s="66">
        <v>0</v>
      </c>
      <c r="K138" s="32">
        <v>0</v>
      </c>
      <c r="L138" s="10">
        <f t="shared" si="12"/>
        <v>0</v>
      </c>
      <c r="M138" s="10">
        <f t="shared" si="13"/>
        <v>0</v>
      </c>
      <c r="N138" s="10">
        <f t="shared" si="14"/>
        <v>0</v>
      </c>
    </row>
    <row r="139" spans="1:18" s="40" customFormat="1" ht="14.25" x14ac:dyDescent="0.2">
      <c r="C139" s="40" t="s">
        <v>302</v>
      </c>
      <c r="D139" s="42">
        <v>43416</v>
      </c>
      <c r="E139" s="34">
        <v>1185.27</v>
      </c>
      <c r="F139" s="31" t="s">
        <v>50</v>
      </c>
      <c r="G139" s="31" t="s">
        <v>299</v>
      </c>
      <c r="J139" s="68">
        <v>474.108</v>
      </c>
      <c r="K139" s="34">
        <v>711.16200000000003</v>
      </c>
      <c r="L139" s="34">
        <f t="shared" si="12"/>
        <v>237.054</v>
      </c>
      <c r="M139" s="34">
        <f t="shared" si="13"/>
        <v>711.16200000000003</v>
      </c>
      <c r="N139" s="34">
        <f t="shared" si="14"/>
        <v>474.10799999999995</v>
      </c>
    </row>
    <row r="140" spans="1:18" s="40" customFormat="1" ht="14.25" x14ac:dyDescent="0.2">
      <c r="C140" s="40" t="s">
        <v>302</v>
      </c>
      <c r="D140" s="42">
        <v>43416</v>
      </c>
      <c r="E140" s="34">
        <v>1185.27</v>
      </c>
      <c r="F140" s="31" t="s">
        <v>50</v>
      </c>
      <c r="G140" s="31" t="s">
        <v>299</v>
      </c>
      <c r="J140" s="68">
        <v>474.108</v>
      </c>
      <c r="K140" s="34">
        <v>711.16200000000003</v>
      </c>
      <c r="L140" s="34">
        <f t="shared" si="12"/>
        <v>237.054</v>
      </c>
      <c r="M140" s="34">
        <f t="shared" si="13"/>
        <v>711.16200000000003</v>
      </c>
      <c r="N140" s="34">
        <f t="shared" si="14"/>
        <v>474.10799999999995</v>
      </c>
    </row>
    <row r="141" spans="1:18" s="40" customFormat="1" ht="14.25" x14ac:dyDescent="0.2">
      <c r="C141" s="40" t="s">
        <v>302</v>
      </c>
      <c r="D141" s="42">
        <v>43416</v>
      </c>
      <c r="E141" s="34">
        <v>1185.27</v>
      </c>
      <c r="F141" s="31" t="s">
        <v>50</v>
      </c>
      <c r="G141" s="31" t="s">
        <v>299</v>
      </c>
      <c r="J141" s="68">
        <v>474.108</v>
      </c>
      <c r="K141" s="34">
        <v>711.16200000000003</v>
      </c>
      <c r="L141" s="34">
        <f t="shared" si="12"/>
        <v>237.054</v>
      </c>
      <c r="M141" s="34">
        <f t="shared" si="13"/>
        <v>711.16200000000003</v>
      </c>
      <c r="N141" s="34">
        <f t="shared" si="14"/>
        <v>474.10799999999995</v>
      </c>
    </row>
    <row r="142" spans="1:18" s="40" customFormat="1" ht="14.25" x14ac:dyDescent="0.2">
      <c r="C142" s="40" t="s">
        <v>302</v>
      </c>
      <c r="D142" s="42">
        <v>43416</v>
      </c>
      <c r="E142" s="34">
        <v>1185.27</v>
      </c>
      <c r="F142" s="31" t="s">
        <v>50</v>
      </c>
      <c r="G142" s="31" t="s">
        <v>299</v>
      </c>
      <c r="J142" s="68">
        <v>474.108</v>
      </c>
      <c r="K142" s="34">
        <v>711.16200000000003</v>
      </c>
      <c r="L142" s="34">
        <f t="shared" si="12"/>
        <v>237.054</v>
      </c>
      <c r="M142" s="34">
        <f t="shared" si="13"/>
        <v>711.16200000000003</v>
      </c>
      <c r="N142" s="34">
        <f t="shared" si="14"/>
        <v>474.10799999999995</v>
      </c>
    </row>
    <row r="143" spans="1:18" s="40" customFormat="1" ht="14.25" x14ac:dyDescent="0.2">
      <c r="C143" s="40" t="s">
        <v>302</v>
      </c>
      <c r="D143" s="42">
        <v>43416</v>
      </c>
      <c r="E143" s="34">
        <v>1185.27</v>
      </c>
      <c r="F143" s="31" t="s">
        <v>50</v>
      </c>
      <c r="G143" s="31" t="s">
        <v>299</v>
      </c>
      <c r="J143" s="68">
        <v>474.108</v>
      </c>
      <c r="K143" s="34">
        <v>711.16200000000003</v>
      </c>
      <c r="L143" s="34">
        <f t="shared" si="12"/>
        <v>237.054</v>
      </c>
      <c r="M143" s="34">
        <f t="shared" si="13"/>
        <v>711.16200000000003</v>
      </c>
      <c r="N143" s="34">
        <f t="shared" si="14"/>
        <v>474.10799999999995</v>
      </c>
    </row>
    <row r="144" spans="1:18" s="40" customFormat="1" ht="14.25" x14ac:dyDescent="0.2">
      <c r="C144" s="40" t="s">
        <v>302</v>
      </c>
      <c r="D144" s="42">
        <v>43416</v>
      </c>
      <c r="E144" s="34">
        <v>1185.27</v>
      </c>
      <c r="F144" s="31" t="s">
        <v>50</v>
      </c>
      <c r="G144" s="31" t="s">
        <v>299</v>
      </c>
      <c r="J144" s="68">
        <v>474.108</v>
      </c>
      <c r="K144" s="34">
        <v>711.16200000000003</v>
      </c>
      <c r="L144" s="34">
        <f t="shared" si="12"/>
        <v>237.054</v>
      </c>
      <c r="M144" s="34">
        <f t="shared" si="13"/>
        <v>711.16200000000003</v>
      </c>
      <c r="N144" s="34">
        <f t="shared" si="14"/>
        <v>474.10799999999995</v>
      </c>
    </row>
    <row r="145" spans="1:18" s="40" customFormat="1" ht="14.25" x14ac:dyDescent="0.2">
      <c r="C145" s="40" t="s">
        <v>302</v>
      </c>
      <c r="D145" s="42">
        <v>43416</v>
      </c>
      <c r="E145" s="34">
        <v>1185.27</v>
      </c>
      <c r="F145" s="31" t="s">
        <v>50</v>
      </c>
      <c r="G145" s="31" t="s">
        <v>299</v>
      </c>
      <c r="J145" s="68">
        <v>474.108</v>
      </c>
      <c r="K145" s="34">
        <v>711.16200000000003</v>
      </c>
      <c r="L145" s="34">
        <f t="shared" si="12"/>
        <v>237.054</v>
      </c>
      <c r="M145" s="34">
        <f t="shared" si="13"/>
        <v>711.16200000000003</v>
      </c>
      <c r="N145" s="34">
        <f t="shared" si="14"/>
        <v>474.10799999999995</v>
      </c>
    </row>
    <row r="146" spans="1:18" s="40" customFormat="1" ht="14.25" x14ac:dyDescent="0.2">
      <c r="C146" s="40" t="s">
        <v>302</v>
      </c>
      <c r="D146" s="42">
        <v>43416</v>
      </c>
      <c r="E146" s="34">
        <v>1185.27</v>
      </c>
      <c r="F146" s="31" t="s">
        <v>50</v>
      </c>
      <c r="G146" s="31" t="s">
        <v>299</v>
      </c>
      <c r="J146" s="68">
        <v>474.108</v>
      </c>
      <c r="K146" s="34">
        <v>711.16200000000003</v>
      </c>
      <c r="L146" s="34">
        <f t="shared" si="12"/>
        <v>237.054</v>
      </c>
      <c r="M146" s="34">
        <f t="shared" si="13"/>
        <v>711.16200000000003</v>
      </c>
      <c r="N146" s="34">
        <f t="shared" si="14"/>
        <v>474.10799999999995</v>
      </c>
    </row>
    <row r="147" spans="1:18" s="40" customFormat="1" ht="14.25" x14ac:dyDescent="0.2">
      <c r="C147" s="40" t="s">
        <v>302</v>
      </c>
      <c r="D147" s="42">
        <v>43416</v>
      </c>
      <c r="E147" s="34">
        <v>1185.27</v>
      </c>
      <c r="F147" s="31" t="s">
        <v>50</v>
      </c>
      <c r="G147" s="31" t="s">
        <v>299</v>
      </c>
      <c r="J147" s="68">
        <v>474.108</v>
      </c>
      <c r="K147" s="34">
        <v>711.16200000000003</v>
      </c>
      <c r="L147" s="34">
        <f t="shared" si="12"/>
        <v>237.054</v>
      </c>
      <c r="M147" s="34">
        <f t="shared" si="13"/>
        <v>711.16200000000003</v>
      </c>
      <c r="N147" s="34">
        <f t="shared" si="14"/>
        <v>474.10799999999995</v>
      </c>
    </row>
    <row r="148" spans="1:18" s="40" customFormat="1" ht="14.25" x14ac:dyDescent="0.2">
      <c r="C148" s="40" t="s">
        <v>302</v>
      </c>
      <c r="D148" s="42">
        <v>43416</v>
      </c>
      <c r="E148" s="34">
        <v>1185.27</v>
      </c>
      <c r="F148" s="31" t="s">
        <v>50</v>
      </c>
      <c r="G148" s="31" t="s">
        <v>299</v>
      </c>
      <c r="J148" s="68">
        <v>474.108</v>
      </c>
      <c r="K148" s="34">
        <v>711.16200000000003</v>
      </c>
      <c r="L148" s="34">
        <f t="shared" si="12"/>
        <v>237.054</v>
      </c>
      <c r="M148" s="34">
        <f t="shared" si="13"/>
        <v>711.16200000000003</v>
      </c>
      <c r="N148" s="34">
        <f t="shared" si="14"/>
        <v>474.10799999999995</v>
      </c>
    </row>
    <row r="149" spans="1:18" s="40" customFormat="1" ht="14.25" x14ac:dyDescent="0.2">
      <c r="C149" s="40" t="s">
        <v>302</v>
      </c>
      <c r="D149" s="42">
        <v>43416</v>
      </c>
      <c r="E149" s="34">
        <v>1185.27</v>
      </c>
      <c r="F149" s="31" t="s">
        <v>50</v>
      </c>
      <c r="G149" s="31" t="s">
        <v>299</v>
      </c>
      <c r="J149" s="68">
        <v>474.108</v>
      </c>
      <c r="K149" s="34">
        <v>711.16200000000003</v>
      </c>
      <c r="L149" s="34">
        <f t="shared" si="12"/>
        <v>237.054</v>
      </c>
      <c r="M149" s="34">
        <f t="shared" si="13"/>
        <v>711.16200000000003</v>
      </c>
      <c r="N149" s="34">
        <f t="shared" si="14"/>
        <v>474.10799999999995</v>
      </c>
    </row>
    <row r="150" spans="1:18" s="40" customFormat="1" ht="14.25" x14ac:dyDescent="0.2">
      <c r="C150" s="40" t="s">
        <v>302</v>
      </c>
      <c r="D150" s="42">
        <v>43416</v>
      </c>
      <c r="E150" s="34">
        <v>1185.27</v>
      </c>
      <c r="F150" s="31" t="s">
        <v>50</v>
      </c>
      <c r="G150" s="31" t="s">
        <v>299</v>
      </c>
      <c r="J150" s="68">
        <v>474.108</v>
      </c>
      <c r="K150" s="34">
        <v>711.16200000000003</v>
      </c>
      <c r="L150" s="34">
        <f t="shared" si="12"/>
        <v>237.054</v>
      </c>
      <c r="M150" s="34">
        <f t="shared" si="13"/>
        <v>711.16200000000003</v>
      </c>
      <c r="N150" s="34">
        <f t="shared" si="14"/>
        <v>474.10799999999995</v>
      </c>
    </row>
    <row r="151" spans="1:18" s="40" customFormat="1" ht="14.25" x14ac:dyDescent="0.2">
      <c r="C151" s="40" t="s">
        <v>302</v>
      </c>
      <c r="D151" s="42">
        <v>43416</v>
      </c>
      <c r="E151" s="34">
        <v>1185.27</v>
      </c>
      <c r="F151" s="31" t="s">
        <v>50</v>
      </c>
      <c r="G151" s="31" t="s">
        <v>299</v>
      </c>
      <c r="J151" s="68">
        <v>474.108</v>
      </c>
      <c r="K151" s="34">
        <v>711.16200000000003</v>
      </c>
      <c r="L151" s="34">
        <f t="shared" si="12"/>
        <v>237.054</v>
      </c>
      <c r="M151" s="34">
        <f t="shared" si="13"/>
        <v>711.16200000000003</v>
      </c>
      <c r="N151" s="34">
        <f t="shared" si="14"/>
        <v>474.10799999999995</v>
      </c>
    </row>
    <row r="152" spans="1:18" s="40" customFormat="1" ht="14.25" x14ac:dyDescent="0.2">
      <c r="C152" s="40" t="s">
        <v>302</v>
      </c>
      <c r="D152" s="42">
        <v>43416</v>
      </c>
      <c r="E152" s="34">
        <v>1185.27</v>
      </c>
      <c r="F152" s="31" t="s">
        <v>50</v>
      </c>
      <c r="G152" s="31" t="s">
        <v>299</v>
      </c>
      <c r="J152" s="68">
        <v>474.108</v>
      </c>
      <c r="K152" s="34">
        <v>711.16200000000003</v>
      </c>
      <c r="L152" s="34">
        <f t="shared" si="12"/>
        <v>237.054</v>
      </c>
      <c r="M152" s="34">
        <f t="shared" si="13"/>
        <v>711.16200000000003</v>
      </c>
      <c r="N152" s="34">
        <f t="shared" si="14"/>
        <v>474.10799999999995</v>
      </c>
    </row>
    <row r="153" spans="1:18" s="40" customFormat="1" ht="14.25" x14ac:dyDescent="0.2">
      <c r="C153" s="40" t="s">
        <v>302</v>
      </c>
      <c r="D153" s="42">
        <v>43416</v>
      </c>
      <c r="E153" s="34">
        <v>1185.27</v>
      </c>
      <c r="F153" s="31" t="s">
        <v>50</v>
      </c>
      <c r="G153" s="31" t="s">
        <v>299</v>
      </c>
      <c r="J153" s="68">
        <v>474.108</v>
      </c>
      <c r="K153" s="34">
        <v>711.16200000000003</v>
      </c>
      <c r="L153" s="34">
        <f t="shared" si="12"/>
        <v>237.054</v>
      </c>
      <c r="M153" s="34">
        <f t="shared" si="13"/>
        <v>711.16200000000003</v>
      </c>
      <c r="N153" s="34">
        <f t="shared" si="14"/>
        <v>474.10799999999995</v>
      </c>
    </row>
    <row r="154" spans="1:18" s="40" customFormat="1" ht="14.25" x14ac:dyDescent="0.2">
      <c r="C154" s="40" t="s">
        <v>302</v>
      </c>
      <c r="D154" s="42">
        <v>43416</v>
      </c>
      <c r="E154" s="34">
        <v>1185.27</v>
      </c>
      <c r="F154" s="31" t="s">
        <v>50</v>
      </c>
      <c r="G154" s="31" t="s">
        <v>299</v>
      </c>
      <c r="J154" s="68">
        <v>474.108</v>
      </c>
      <c r="K154" s="34">
        <v>711.16200000000003</v>
      </c>
      <c r="L154" s="34">
        <f t="shared" si="12"/>
        <v>237.054</v>
      </c>
      <c r="M154" s="34">
        <f t="shared" si="13"/>
        <v>711.16200000000003</v>
      </c>
      <c r="N154" s="34">
        <f t="shared" si="14"/>
        <v>474.10799999999995</v>
      </c>
    </row>
    <row r="155" spans="1:18" s="40" customFormat="1" ht="14.25" x14ac:dyDescent="0.2">
      <c r="A155" s="113"/>
      <c r="B155" s="90"/>
      <c r="C155" s="113" t="s">
        <v>356</v>
      </c>
      <c r="D155" s="114">
        <v>43405</v>
      </c>
      <c r="E155" s="115">
        <f>17320.3434/12</f>
        <v>1443.3619500000002</v>
      </c>
      <c r="F155" s="116" t="s">
        <v>50</v>
      </c>
      <c r="G155" s="113" t="s">
        <v>262</v>
      </c>
      <c r="H155" s="113"/>
      <c r="I155" s="113"/>
      <c r="J155" s="117">
        <f>6928.13736/12</f>
        <v>577.34478000000001</v>
      </c>
      <c r="K155" s="115">
        <f>10392.20604/12</f>
        <v>866.01716999999996</v>
      </c>
      <c r="L155" s="115">
        <f>E155*0.2</f>
        <v>288.67239000000006</v>
      </c>
      <c r="M155" s="115">
        <f>J155+L155</f>
        <v>866.01717000000008</v>
      </c>
      <c r="N155" s="115">
        <f>E155-M155</f>
        <v>577.34478000000013</v>
      </c>
      <c r="R155" s="79"/>
    </row>
    <row r="156" spans="1:18" s="40" customFormat="1" ht="14.25" x14ac:dyDescent="0.2">
      <c r="A156" s="113"/>
      <c r="B156" s="90"/>
      <c r="C156" s="113" t="s">
        <v>356</v>
      </c>
      <c r="D156" s="114">
        <v>43405</v>
      </c>
      <c r="E156" s="115">
        <f t="shared" ref="E156:E166" si="15">17320.3434/12</f>
        <v>1443.3619500000002</v>
      </c>
      <c r="F156" s="116" t="s">
        <v>50</v>
      </c>
      <c r="G156" s="113" t="s">
        <v>262</v>
      </c>
      <c r="H156" s="113"/>
      <c r="I156" s="113"/>
      <c r="J156" s="117">
        <f t="shared" ref="J156:J166" si="16">6928.13736/12</f>
        <v>577.34478000000001</v>
      </c>
      <c r="K156" s="115">
        <f t="shared" ref="K156:K166" si="17">10392.20604/12</f>
        <v>866.01716999999996</v>
      </c>
      <c r="L156" s="115">
        <f t="shared" ref="L156:L166" si="18">E156*0.2</f>
        <v>288.67239000000006</v>
      </c>
      <c r="M156" s="115">
        <f t="shared" ref="M156:M166" si="19">J156+L156</f>
        <v>866.01717000000008</v>
      </c>
      <c r="N156" s="115">
        <f t="shared" ref="N156:N166" si="20">E156-M156</f>
        <v>577.34478000000013</v>
      </c>
      <c r="R156" s="79"/>
    </row>
    <row r="157" spans="1:18" s="40" customFormat="1" ht="14.25" x14ac:dyDescent="0.2">
      <c r="A157" s="113"/>
      <c r="B157" s="90"/>
      <c r="C157" s="113" t="s">
        <v>356</v>
      </c>
      <c r="D157" s="114">
        <v>43405</v>
      </c>
      <c r="E157" s="115">
        <f t="shared" si="15"/>
        <v>1443.3619500000002</v>
      </c>
      <c r="F157" s="116" t="s">
        <v>50</v>
      </c>
      <c r="G157" s="113" t="s">
        <v>262</v>
      </c>
      <c r="H157" s="113"/>
      <c r="I157" s="113"/>
      <c r="J157" s="117">
        <f t="shared" si="16"/>
        <v>577.34478000000001</v>
      </c>
      <c r="K157" s="115">
        <f t="shared" si="17"/>
        <v>866.01716999999996</v>
      </c>
      <c r="L157" s="115">
        <f t="shared" si="18"/>
        <v>288.67239000000006</v>
      </c>
      <c r="M157" s="115">
        <f t="shared" si="19"/>
        <v>866.01717000000008</v>
      </c>
      <c r="N157" s="115">
        <f t="shared" si="20"/>
        <v>577.34478000000013</v>
      </c>
      <c r="R157" s="79"/>
    </row>
    <row r="158" spans="1:18" s="40" customFormat="1" ht="14.25" x14ac:dyDescent="0.2">
      <c r="A158" s="113"/>
      <c r="B158" s="90"/>
      <c r="C158" s="113" t="s">
        <v>356</v>
      </c>
      <c r="D158" s="114">
        <v>43405</v>
      </c>
      <c r="E158" s="115">
        <f t="shared" si="15"/>
        <v>1443.3619500000002</v>
      </c>
      <c r="F158" s="116" t="s">
        <v>50</v>
      </c>
      <c r="G158" s="113" t="s">
        <v>262</v>
      </c>
      <c r="H158" s="113"/>
      <c r="I158" s="113"/>
      <c r="J158" s="117">
        <f t="shared" si="16"/>
        <v>577.34478000000001</v>
      </c>
      <c r="K158" s="115">
        <f t="shared" si="17"/>
        <v>866.01716999999996</v>
      </c>
      <c r="L158" s="115">
        <f t="shared" si="18"/>
        <v>288.67239000000006</v>
      </c>
      <c r="M158" s="115">
        <f t="shared" si="19"/>
        <v>866.01717000000008</v>
      </c>
      <c r="N158" s="115">
        <f t="shared" si="20"/>
        <v>577.34478000000013</v>
      </c>
      <c r="R158" s="79"/>
    </row>
    <row r="159" spans="1:18" s="40" customFormat="1" ht="14.25" x14ac:dyDescent="0.2">
      <c r="A159" s="113"/>
      <c r="B159" s="90"/>
      <c r="C159" s="113" t="s">
        <v>356</v>
      </c>
      <c r="D159" s="114">
        <v>43405</v>
      </c>
      <c r="E159" s="115">
        <f t="shared" si="15"/>
        <v>1443.3619500000002</v>
      </c>
      <c r="F159" s="116" t="s">
        <v>50</v>
      </c>
      <c r="G159" s="113" t="s">
        <v>262</v>
      </c>
      <c r="H159" s="113"/>
      <c r="I159" s="113"/>
      <c r="J159" s="117">
        <f t="shared" si="16"/>
        <v>577.34478000000001</v>
      </c>
      <c r="K159" s="115">
        <f t="shared" si="17"/>
        <v>866.01716999999996</v>
      </c>
      <c r="L159" s="115">
        <f t="shared" si="18"/>
        <v>288.67239000000006</v>
      </c>
      <c r="M159" s="115">
        <f t="shared" si="19"/>
        <v>866.01717000000008</v>
      </c>
      <c r="N159" s="115">
        <f t="shared" si="20"/>
        <v>577.34478000000013</v>
      </c>
      <c r="R159" s="79"/>
    </row>
    <row r="160" spans="1:18" s="40" customFormat="1" ht="14.25" x14ac:dyDescent="0.2">
      <c r="A160" s="113"/>
      <c r="B160" s="90"/>
      <c r="C160" s="113" t="s">
        <v>356</v>
      </c>
      <c r="D160" s="114">
        <v>43405</v>
      </c>
      <c r="E160" s="115">
        <f t="shared" si="15"/>
        <v>1443.3619500000002</v>
      </c>
      <c r="F160" s="116" t="s">
        <v>50</v>
      </c>
      <c r="G160" s="113" t="s">
        <v>262</v>
      </c>
      <c r="H160" s="113"/>
      <c r="I160" s="113"/>
      <c r="J160" s="117">
        <f t="shared" si="16"/>
        <v>577.34478000000001</v>
      </c>
      <c r="K160" s="115">
        <f t="shared" si="17"/>
        <v>866.01716999999996</v>
      </c>
      <c r="L160" s="115">
        <f t="shared" si="18"/>
        <v>288.67239000000006</v>
      </c>
      <c r="M160" s="115">
        <f t="shared" si="19"/>
        <v>866.01717000000008</v>
      </c>
      <c r="N160" s="115">
        <f t="shared" si="20"/>
        <v>577.34478000000013</v>
      </c>
      <c r="R160" s="79"/>
    </row>
    <row r="161" spans="1:18" s="40" customFormat="1" ht="14.25" x14ac:dyDescent="0.2">
      <c r="A161" s="113"/>
      <c r="B161" s="90"/>
      <c r="C161" s="113" t="s">
        <v>356</v>
      </c>
      <c r="D161" s="114">
        <v>43405</v>
      </c>
      <c r="E161" s="115">
        <f t="shared" si="15"/>
        <v>1443.3619500000002</v>
      </c>
      <c r="F161" s="116" t="s">
        <v>50</v>
      </c>
      <c r="G161" s="113" t="s">
        <v>262</v>
      </c>
      <c r="H161" s="113"/>
      <c r="I161" s="113"/>
      <c r="J161" s="117">
        <f t="shared" si="16"/>
        <v>577.34478000000001</v>
      </c>
      <c r="K161" s="115">
        <f t="shared" si="17"/>
        <v>866.01716999999996</v>
      </c>
      <c r="L161" s="115">
        <f t="shared" si="18"/>
        <v>288.67239000000006</v>
      </c>
      <c r="M161" s="115">
        <f t="shared" si="19"/>
        <v>866.01717000000008</v>
      </c>
      <c r="N161" s="115">
        <f t="shared" si="20"/>
        <v>577.34478000000013</v>
      </c>
      <c r="R161" s="79"/>
    </row>
    <row r="162" spans="1:18" s="40" customFormat="1" ht="14.25" x14ac:dyDescent="0.2">
      <c r="A162" s="113"/>
      <c r="B162" s="90"/>
      <c r="C162" s="113" t="s">
        <v>356</v>
      </c>
      <c r="D162" s="114">
        <v>43405</v>
      </c>
      <c r="E162" s="115">
        <f t="shared" si="15"/>
        <v>1443.3619500000002</v>
      </c>
      <c r="F162" s="116" t="s">
        <v>50</v>
      </c>
      <c r="G162" s="113" t="s">
        <v>262</v>
      </c>
      <c r="H162" s="113"/>
      <c r="I162" s="113"/>
      <c r="J162" s="117">
        <f t="shared" si="16"/>
        <v>577.34478000000001</v>
      </c>
      <c r="K162" s="115">
        <f t="shared" si="17"/>
        <v>866.01716999999996</v>
      </c>
      <c r="L162" s="115">
        <f t="shared" si="18"/>
        <v>288.67239000000006</v>
      </c>
      <c r="M162" s="115">
        <f t="shared" si="19"/>
        <v>866.01717000000008</v>
      </c>
      <c r="N162" s="115">
        <f t="shared" si="20"/>
        <v>577.34478000000013</v>
      </c>
      <c r="R162" s="79"/>
    </row>
    <row r="163" spans="1:18" s="40" customFormat="1" ht="14.25" x14ac:dyDescent="0.2">
      <c r="A163" s="113"/>
      <c r="B163" s="90"/>
      <c r="C163" s="113" t="s">
        <v>356</v>
      </c>
      <c r="D163" s="114">
        <v>43405</v>
      </c>
      <c r="E163" s="115">
        <f t="shared" si="15"/>
        <v>1443.3619500000002</v>
      </c>
      <c r="F163" s="116" t="s">
        <v>50</v>
      </c>
      <c r="G163" s="113" t="s">
        <v>262</v>
      </c>
      <c r="H163" s="113"/>
      <c r="I163" s="113"/>
      <c r="J163" s="117">
        <f t="shared" si="16"/>
        <v>577.34478000000001</v>
      </c>
      <c r="K163" s="115">
        <f t="shared" si="17"/>
        <v>866.01716999999996</v>
      </c>
      <c r="L163" s="115">
        <f t="shared" si="18"/>
        <v>288.67239000000006</v>
      </c>
      <c r="M163" s="115">
        <f t="shared" si="19"/>
        <v>866.01717000000008</v>
      </c>
      <c r="N163" s="115">
        <f t="shared" si="20"/>
        <v>577.34478000000013</v>
      </c>
      <c r="R163" s="79"/>
    </row>
    <row r="164" spans="1:18" s="40" customFormat="1" ht="14.25" x14ac:dyDescent="0.2">
      <c r="A164" s="113"/>
      <c r="B164" s="90"/>
      <c r="C164" s="113" t="s">
        <v>356</v>
      </c>
      <c r="D164" s="114">
        <v>43405</v>
      </c>
      <c r="E164" s="115">
        <f t="shared" si="15"/>
        <v>1443.3619500000002</v>
      </c>
      <c r="F164" s="116" t="s">
        <v>50</v>
      </c>
      <c r="G164" s="113" t="s">
        <v>262</v>
      </c>
      <c r="H164" s="113"/>
      <c r="I164" s="113"/>
      <c r="J164" s="117">
        <f t="shared" si="16"/>
        <v>577.34478000000001</v>
      </c>
      <c r="K164" s="115">
        <f t="shared" si="17"/>
        <v>866.01716999999996</v>
      </c>
      <c r="L164" s="115">
        <f t="shared" si="18"/>
        <v>288.67239000000006</v>
      </c>
      <c r="M164" s="115">
        <f t="shared" si="19"/>
        <v>866.01717000000008</v>
      </c>
      <c r="N164" s="115">
        <f t="shared" si="20"/>
        <v>577.34478000000013</v>
      </c>
      <c r="R164" s="79"/>
    </row>
    <row r="165" spans="1:18" s="40" customFormat="1" ht="14.25" x14ac:dyDescent="0.2">
      <c r="A165" s="113"/>
      <c r="B165" s="90"/>
      <c r="C165" s="113" t="s">
        <v>356</v>
      </c>
      <c r="D165" s="114">
        <v>43405</v>
      </c>
      <c r="E165" s="115">
        <f t="shared" si="15"/>
        <v>1443.3619500000002</v>
      </c>
      <c r="F165" s="116" t="s">
        <v>50</v>
      </c>
      <c r="G165" s="113" t="s">
        <v>262</v>
      </c>
      <c r="H165" s="113"/>
      <c r="I165" s="113"/>
      <c r="J165" s="117">
        <f t="shared" si="16"/>
        <v>577.34478000000001</v>
      </c>
      <c r="K165" s="115">
        <f t="shared" si="17"/>
        <v>866.01716999999996</v>
      </c>
      <c r="L165" s="115">
        <f t="shared" si="18"/>
        <v>288.67239000000006</v>
      </c>
      <c r="M165" s="115">
        <f t="shared" si="19"/>
        <v>866.01717000000008</v>
      </c>
      <c r="N165" s="115">
        <f t="shared" si="20"/>
        <v>577.34478000000013</v>
      </c>
      <c r="R165" s="79"/>
    </row>
    <row r="166" spans="1:18" s="40" customFormat="1" ht="14.25" x14ac:dyDescent="0.2">
      <c r="A166" s="113"/>
      <c r="B166" s="90"/>
      <c r="C166" s="113" t="s">
        <v>356</v>
      </c>
      <c r="D166" s="114">
        <v>43405</v>
      </c>
      <c r="E166" s="115">
        <f t="shared" si="15"/>
        <v>1443.3619500000002</v>
      </c>
      <c r="F166" s="116" t="s">
        <v>50</v>
      </c>
      <c r="G166" s="113" t="s">
        <v>262</v>
      </c>
      <c r="H166" s="113"/>
      <c r="I166" s="113"/>
      <c r="J166" s="117">
        <f t="shared" si="16"/>
        <v>577.34478000000001</v>
      </c>
      <c r="K166" s="115">
        <f t="shared" si="17"/>
        <v>866.01716999999996</v>
      </c>
      <c r="L166" s="115">
        <f t="shared" si="18"/>
        <v>288.67239000000006</v>
      </c>
      <c r="M166" s="115">
        <f t="shared" si="19"/>
        <v>866.01717000000008</v>
      </c>
      <c r="N166" s="115">
        <f t="shared" si="20"/>
        <v>577.34478000000013</v>
      </c>
      <c r="R166" s="79"/>
    </row>
    <row r="167" spans="1:18" s="40" customFormat="1" thickBot="1" x14ac:dyDescent="0.25">
      <c r="C167" s="40" t="s">
        <v>304</v>
      </c>
      <c r="D167" s="54">
        <v>43709</v>
      </c>
      <c r="E167" s="34">
        <v>1027.05</v>
      </c>
      <c r="F167" s="55" t="s">
        <v>50</v>
      </c>
      <c r="G167" s="55" t="s">
        <v>299</v>
      </c>
      <c r="H167" s="40">
        <v>3600610611</v>
      </c>
      <c r="I167" s="40" t="s">
        <v>305</v>
      </c>
      <c r="J167" s="68">
        <v>205.41</v>
      </c>
      <c r="K167" s="34">
        <v>821.64</v>
      </c>
      <c r="L167" s="34">
        <f t="shared" ref="L167" si="21">E167*0.2</f>
        <v>205.41</v>
      </c>
      <c r="M167" s="34">
        <f t="shared" ref="M167" si="22">J167+L167</f>
        <v>410.82</v>
      </c>
      <c r="N167" s="34">
        <f t="shared" ref="N167" si="23">E167-M167</f>
        <v>616.23</v>
      </c>
    </row>
    <row r="168" spans="1:18" s="22" customFormat="1" ht="15.75" thickBot="1" x14ac:dyDescent="0.3">
      <c r="A168" s="44"/>
      <c r="B168" s="44"/>
      <c r="C168" s="44"/>
      <c r="D168" s="44"/>
      <c r="E168" s="139">
        <f>SUM(E30:E167)</f>
        <v>554926.2234000013</v>
      </c>
      <c r="F168" s="44"/>
      <c r="G168" s="44"/>
      <c r="H168" s="44"/>
      <c r="I168" s="44"/>
      <c r="J168" s="140">
        <f>SUM(J30:J167)</f>
        <v>520911.5813600003</v>
      </c>
      <c r="K168" s="69">
        <f>SUM(K30:K167)</f>
        <v>34014.642039999992</v>
      </c>
      <c r="L168" s="69"/>
      <c r="M168" s="69">
        <f t="shared" ref="L168:N168" si="24">SUM(M30:M167)</f>
        <v>539796.12804000056</v>
      </c>
      <c r="N168" s="69">
        <f t="shared" si="24"/>
        <v>15130.095359999996</v>
      </c>
    </row>
    <row r="169" spans="1:18" s="43" customFormat="1" ht="14.25" x14ac:dyDescent="0.2">
      <c r="E169" s="53"/>
      <c r="J169" s="72"/>
    </row>
    <row r="170" spans="1:18" x14ac:dyDescent="0.25">
      <c r="A170" s="17" t="s">
        <v>368</v>
      </c>
      <c r="B170" s="57"/>
      <c r="C170" s="18"/>
      <c r="D170" s="18"/>
      <c r="E170" s="18"/>
      <c r="F170" s="18"/>
      <c r="G170" s="18"/>
      <c r="H170" s="18"/>
      <c r="I170" s="18"/>
      <c r="J170" s="70"/>
      <c r="K170" s="18"/>
      <c r="L170" s="18"/>
      <c r="M170" s="18"/>
      <c r="N170" s="18"/>
    </row>
    <row r="171" spans="1:18" x14ac:dyDescent="0.25">
      <c r="B171" s="35" t="s">
        <v>352</v>
      </c>
      <c r="C171" s="43" t="s">
        <v>369</v>
      </c>
      <c r="D171" s="42">
        <v>44186</v>
      </c>
      <c r="E171" s="34">
        <v>81959.83</v>
      </c>
      <c r="F171" s="36" t="s">
        <v>50</v>
      </c>
      <c r="G171" s="36" t="s">
        <v>51</v>
      </c>
      <c r="J171" s="68">
        <v>0</v>
      </c>
      <c r="K171" s="68">
        <v>0</v>
      </c>
      <c r="L171" s="34">
        <f>(E171*0.2)/12</f>
        <v>1365.9971666666668</v>
      </c>
      <c r="M171" s="34">
        <f>L171</f>
        <v>1365.9971666666668</v>
      </c>
      <c r="N171" s="34">
        <f>E171-M171</f>
        <v>80593.832833333334</v>
      </c>
      <c r="O171" s="43" t="s">
        <v>372</v>
      </c>
    </row>
    <row r="172" spans="1:18" ht="15.75" thickBot="1" x14ac:dyDescent="0.3">
      <c r="E172" s="53"/>
      <c r="J172" s="68"/>
      <c r="K172" s="34"/>
      <c r="L172" s="34"/>
      <c r="M172" s="34"/>
      <c r="N172" s="34"/>
    </row>
    <row r="173" spans="1:18" s="22" customFormat="1" ht="15.75" thickBot="1" x14ac:dyDescent="0.3">
      <c r="A173" s="44" t="s">
        <v>370</v>
      </c>
      <c r="B173" s="44"/>
      <c r="C173" s="44"/>
      <c r="D173" s="44"/>
      <c r="E173" s="139">
        <f>E171+E18</f>
        <v>439900.28</v>
      </c>
      <c r="F173" s="44"/>
      <c r="G173" s="44"/>
      <c r="H173" s="44"/>
      <c r="I173" s="44"/>
      <c r="J173" s="140">
        <f>J18+J168+J27</f>
        <v>1082328.2413600003</v>
      </c>
      <c r="K173" s="69">
        <f>K171+K168+K18</f>
        <v>36194.642039999992</v>
      </c>
      <c r="L173" s="69">
        <f>L171+L18</f>
        <v>3545.997166666667</v>
      </c>
      <c r="M173" s="140">
        <f>M171+M18</f>
        <v>359306.44716666668</v>
      </c>
      <c r="N173" s="140">
        <f>N171+N18</f>
        <v>80593.832833333334</v>
      </c>
    </row>
    <row r="174" spans="1:18" x14ac:dyDescent="0.25">
      <c r="L174" s="43"/>
      <c r="N174" s="143" t="s">
        <v>373</v>
      </c>
    </row>
    <row r="186" spans="1:6" ht="75" x14ac:dyDescent="0.25">
      <c r="A186" s="80">
        <v>2018</v>
      </c>
      <c r="B186" s="81"/>
      <c r="C186" s="88" t="s">
        <v>355</v>
      </c>
      <c r="D186" s="82" t="s">
        <v>353</v>
      </c>
      <c r="E186" s="83" t="s">
        <v>354</v>
      </c>
      <c r="F186" s="83" t="s">
        <v>365</v>
      </c>
    </row>
    <row r="187" spans="1:6" x14ac:dyDescent="0.25">
      <c r="A187" s="84" t="s">
        <v>303</v>
      </c>
      <c r="B187" s="85"/>
      <c r="C187" s="86">
        <v>48339.54</v>
      </c>
      <c r="D187" s="86">
        <v>31019.200000000001</v>
      </c>
      <c r="E187" s="87">
        <v>17320.343400000002</v>
      </c>
      <c r="F187" s="87">
        <f>E187/12</f>
        <v>1443.3619500000002</v>
      </c>
    </row>
    <row r="190" spans="1:6" x14ac:dyDescent="0.25">
      <c r="A190" s="101">
        <v>2016</v>
      </c>
      <c r="B190" s="112" t="s">
        <v>366</v>
      </c>
      <c r="C190" s="102"/>
      <c r="D190" s="102"/>
      <c r="E190" s="103"/>
      <c r="F190" s="104"/>
    </row>
    <row r="191" spans="1:6" x14ac:dyDescent="0.25">
      <c r="A191" s="105" t="s">
        <v>284</v>
      </c>
      <c r="B191" s="111">
        <v>51305.120000000003</v>
      </c>
      <c r="C191" s="98" t="s">
        <v>362</v>
      </c>
      <c r="D191" s="130" t="s">
        <v>367</v>
      </c>
      <c r="E191" s="130"/>
      <c r="F191" s="131"/>
    </row>
    <row r="192" spans="1:6" x14ac:dyDescent="0.25">
      <c r="A192" s="107"/>
      <c r="B192" s="106"/>
      <c r="C192" s="98" t="s">
        <v>357</v>
      </c>
      <c r="D192" s="130"/>
      <c r="E192" s="130"/>
      <c r="F192" s="131"/>
    </row>
    <row r="193" spans="1:6" x14ac:dyDescent="0.25">
      <c r="A193" s="107"/>
      <c r="B193" s="106"/>
      <c r="C193" s="98" t="s">
        <v>358</v>
      </c>
      <c r="D193" s="130"/>
      <c r="E193" s="130"/>
      <c r="F193" s="131"/>
    </row>
    <row r="194" spans="1:6" x14ac:dyDescent="0.25">
      <c r="A194" s="107"/>
      <c r="B194" s="106"/>
      <c r="C194" s="98" t="s">
        <v>359</v>
      </c>
      <c r="D194" s="130"/>
      <c r="E194" s="130"/>
      <c r="F194" s="131"/>
    </row>
    <row r="195" spans="1:6" x14ac:dyDescent="0.25">
      <c r="A195" s="107"/>
      <c r="B195" s="106"/>
      <c r="C195" s="98" t="s">
        <v>360</v>
      </c>
      <c r="D195" s="130"/>
      <c r="E195" s="130"/>
      <c r="F195" s="131"/>
    </row>
    <row r="196" spans="1:6" x14ac:dyDescent="0.25">
      <c r="A196" s="107"/>
      <c r="B196" s="106"/>
      <c r="C196" s="98" t="s">
        <v>361</v>
      </c>
      <c r="D196" s="130"/>
      <c r="E196" s="130"/>
      <c r="F196" s="131"/>
    </row>
    <row r="197" spans="1:6" x14ac:dyDescent="0.25">
      <c r="A197" s="107"/>
      <c r="B197" s="106"/>
      <c r="C197" s="98" t="s">
        <v>364</v>
      </c>
      <c r="D197" s="130"/>
      <c r="E197" s="130"/>
      <c r="F197" s="131"/>
    </row>
    <row r="198" spans="1:6" x14ac:dyDescent="0.25">
      <c r="A198" s="108"/>
      <c r="B198" s="109"/>
      <c r="C198" s="110" t="s">
        <v>363</v>
      </c>
      <c r="D198" s="132"/>
      <c r="E198" s="132"/>
      <c r="F198" s="133"/>
    </row>
  </sheetData>
  <autoFilter ref="A1:N18"/>
  <mergeCells count="1">
    <mergeCell ref="D191:F19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F&amp;F 2020</vt:lpstr>
      <vt:lpstr>ICT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Grzebieniak (OCAG)</dc:creator>
  <cp:lastModifiedBy>Irena Grzebieniak (OCAG)</cp:lastModifiedBy>
  <dcterms:created xsi:type="dcterms:W3CDTF">2021-01-18T08:28:43Z</dcterms:created>
  <dcterms:modified xsi:type="dcterms:W3CDTF">2021-03-25T17:52:35Z</dcterms:modified>
</cp:coreProperties>
</file>